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power.local\lsp_data\T_RT\11.0  Regulatory\11.3  Formula Rate\11.3.1  Projection\RY 2023\Final\Rev 20221130\"/>
    </mc:Choice>
  </mc:AlternateContent>
  <bookViews>
    <workbookView xWindow="0" yWindow="0" windowWidth="28800" windowHeight="12300" tabRatio="906"/>
  </bookViews>
  <sheets>
    <sheet name="Revision Notes" sheetId="34" r:id="rId1"/>
    <sheet name="Nonlevelized-IOU" sheetId="15" r:id="rId2"/>
    <sheet name="Attachment GG" sheetId="16" r:id="rId3"/>
    <sheet name="Att 1 - Depreciation" sheetId="17" r:id="rId4"/>
    <sheet name="Att 2 Excess Deficient Summary" sheetId="31" r:id="rId5"/>
    <sheet name="Att 2.1 Averaging &amp; Proration" sheetId="32" r:id="rId6"/>
    <sheet name="Att 2.2 Excess Deficient ADIT" sheetId="33" r:id="rId7"/>
    <sheet name="WP1 - Cost Support" sheetId="22" r:id="rId8"/>
    <sheet name="WP2 - ADIT" sheetId="23" r:id="rId9"/>
    <sheet name="WP3 - Perm Tax Diff" sheetId="24" r:id="rId10"/>
    <sheet name="WP4 - Tax Rates" sheetId="25" r:id="rId11"/>
    <sheet name="WP5 - WACC" sheetId="26" r:id="rId12"/>
    <sheet name="WP6 - Capital Structure" sheetId="27" r:id="rId13"/>
    <sheet name="WP7 - True-Up Adjustment" sheetId="21" r:id="rId14"/>
    <sheet name="WP8 - True-Up Interest Rate" sheetId="2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_______FA200" localSheetId="8" hidden="1">{#N/A,#N/A,FALSE,"Aging Summary";#N/A,#N/A,FALSE,"Ratio Analysis";#N/A,#N/A,FALSE,"Test 120 Day Accts";#N/A,#N/A,FALSE,"Tickmarks"}</definedName>
    <definedName name="________FA200" localSheetId="10" hidden="1">{#N/A,#N/A,FALSE,"Aging Summary";#N/A,#N/A,FALSE,"Ratio Analysis";#N/A,#N/A,FALSE,"Test 120 Day Accts";#N/A,#N/A,FALSE,"Tickmarks"}</definedName>
    <definedName name="________FA200" hidden="1">{#N/A,#N/A,FALSE,"Aging Summary";#N/A,#N/A,FALSE,"Ratio Analysis";#N/A,#N/A,FALSE,"Test 120 Day Accts";#N/A,#N/A,FALSE,"Tickmarks"}</definedName>
    <definedName name="________PT200" localSheetId="8" hidden="1">{#N/A,#N/A,FALSE,"Aging Summary";#N/A,#N/A,FALSE,"Ratio Analysis";#N/A,#N/A,FALSE,"Test 120 Day Accts";#N/A,#N/A,FALSE,"Tickmarks"}</definedName>
    <definedName name="________PT200" localSheetId="10" hidden="1">{#N/A,#N/A,FALSE,"Aging Summary";#N/A,#N/A,FALSE,"Ratio Analysis";#N/A,#N/A,FALSE,"Test 120 Day Accts";#N/A,#N/A,FALSE,"Tickmarks"}</definedName>
    <definedName name="________PT200" hidden="1">{#N/A,#N/A,FALSE,"Aging Summary";#N/A,#N/A,FALSE,"Ratio Analysis";#N/A,#N/A,FALSE,"Test 120 Day Accts";#N/A,#N/A,FALSE,"Tickmarks"}</definedName>
    <definedName name="_______bs2" localSheetId="1">#REF!</definedName>
    <definedName name="_______FA200" localSheetId="8" hidden="1">{#N/A,#N/A,FALSE,"Aging Summary";#N/A,#N/A,FALSE,"Ratio Analysis";#N/A,#N/A,FALSE,"Test 120 Day Accts";#N/A,#N/A,FALSE,"Tickmarks"}</definedName>
    <definedName name="_______FA200" localSheetId="10" hidden="1">{#N/A,#N/A,FALSE,"Aging Summary";#N/A,#N/A,FALSE,"Ratio Analysis";#N/A,#N/A,FALSE,"Test 120 Day Accts";#N/A,#N/A,FALSE,"Tickmarks"}</definedName>
    <definedName name="_______FA200" hidden="1">{#N/A,#N/A,FALSE,"Aging Summary";#N/A,#N/A,FALSE,"Ratio Analysis";#N/A,#N/A,FALSE,"Test 120 Day Accts";#N/A,#N/A,FALSE,"Tickmarks"}</definedName>
    <definedName name="_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PT200" localSheetId="8" hidden="1">{#N/A,#N/A,FALSE,"Aging Summary";#N/A,#N/A,FALSE,"Ratio Analysis";#N/A,#N/A,FALSE,"Test 120 Day Accts";#N/A,#N/A,FALSE,"Tickmarks"}</definedName>
    <definedName name="_______PT200" localSheetId="10" hidden="1">{#N/A,#N/A,FALSE,"Aging Summary";#N/A,#N/A,FALSE,"Ratio Analysis";#N/A,#N/A,FALSE,"Test 120 Day Accts";#N/A,#N/A,FALSE,"Tickmarks"}</definedName>
    <definedName name="_______PT200" hidden="1">{#N/A,#N/A,FALSE,"Aging Summary";#N/A,#N/A,FALSE,"Ratio Analysis";#N/A,#N/A,FALSE,"Test 120 Day Accts";#N/A,#N/A,FALSE,"Tickmarks"}</definedName>
    <definedName name="_______www1" localSheetId="2" hidden="1">{#N/A,#N/A,FALSE,"schA"}</definedName>
    <definedName name="_______www1" localSheetId="1" hidden="1">{#N/A,#N/A,FALSE,"schA"}</definedName>
    <definedName name="_______www1" localSheetId="8" hidden="1">{#N/A,#N/A,FALSE,"schA"}</definedName>
    <definedName name="_______www1" localSheetId="10" hidden="1">{#N/A,#N/A,FALSE,"schA"}</definedName>
    <definedName name="_______www1" hidden="1">{#N/A,#N/A,FALSE,"schA"}</definedName>
    <definedName name="______bs2" localSheetId="1">#REF!</definedName>
    <definedName name="______FA200" localSheetId="8" hidden="1">{#N/A,#N/A,FALSE,"Aging Summary";#N/A,#N/A,FALSE,"Ratio Analysis";#N/A,#N/A,FALSE,"Test 120 Day Accts";#N/A,#N/A,FALSE,"Tickmarks"}</definedName>
    <definedName name="______FA200" localSheetId="10" hidden="1">{#N/A,#N/A,FALSE,"Aging Summary";#N/A,#N/A,FALSE,"Ratio Analysis";#N/A,#N/A,FALSE,"Test 120 Day Accts";#N/A,#N/A,FALSE,"Tickmarks"}</definedName>
    <definedName name="______FA200" hidden="1">{#N/A,#N/A,FALSE,"Aging Summary";#N/A,#N/A,FALSE,"Ratio Analysis";#N/A,#N/A,FALSE,"Test 120 Day Accts";#N/A,#N/A,FALSE,"Tickmarks"}</definedName>
    <definedName name="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PT200" localSheetId="8" hidden="1">{#N/A,#N/A,FALSE,"Aging Summary";#N/A,#N/A,FALSE,"Ratio Analysis";#N/A,#N/A,FALSE,"Test 120 Day Accts";#N/A,#N/A,FALSE,"Tickmarks"}</definedName>
    <definedName name="______PT200" localSheetId="10" hidden="1">{#N/A,#N/A,FALSE,"Aging Summary";#N/A,#N/A,FALSE,"Ratio Analysis";#N/A,#N/A,FALSE,"Test 120 Day Accts";#N/A,#N/A,FALSE,"Tickmarks"}</definedName>
    <definedName name="______PT200" hidden="1">{#N/A,#N/A,FALSE,"Aging Summary";#N/A,#N/A,FALSE,"Ratio Analysis";#N/A,#N/A,FALSE,"Test 120 Day Accts";#N/A,#N/A,FALSE,"Tickmarks"}</definedName>
    <definedName name="______www1" localSheetId="2" hidden="1">{#N/A,#N/A,FALSE,"schA"}</definedName>
    <definedName name="______www1" localSheetId="1" hidden="1">{#N/A,#N/A,FALSE,"schA"}</definedName>
    <definedName name="______www1" localSheetId="8" hidden="1">{#N/A,#N/A,FALSE,"schA"}</definedName>
    <definedName name="______www1" localSheetId="10" hidden="1">{#N/A,#N/A,FALSE,"schA"}</definedName>
    <definedName name="______www1" hidden="1">{#N/A,#N/A,FALSE,"schA"}</definedName>
    <definedName name="_____bs2" localSheetId="1">#REF!</definedName>
    <definedName name="_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A200" localSheetId="8" hidden="1">{#N/A,#N/A,FALSE,"Aging Summary";#N/A,#N/A,FALSE,"Ratio Analysis";#N/A,#N/A,FALSE,"Test 120 Day Accts";#N/A,#N/A,FALSE,"Tickmarks"}</definedName>
    <definedName name="_____FA200" localSheetId="10" hidden="1">{#N/A,#N/A,FALSE,"Aging Summary";#N/A,#N/A,FALSE,"Ratio Analysis";#N/A,#N/A,FALSE,"Test 120 Day Accts";#N/A,#N/A,FALSE,"Tickmarks"}</definedName>
    <definedName name="_____FA200" hidden="1">{#N/A,#N/A,FALSE,"Aging Summary";#N/A,#N/A,FALSE,"Ratio Analysis";#N/A,#N/A,FALSE,"Test 120 Day Accts";#N/A,#N/A,FALSE,"Tickmarks"}</definedName>
    <definedName name="_____K66000" localSheetId="1">#REF!</definedName>
    <definedName name="_____K67000" localSheetId="1">#REF!</definedName>
    <definedName name="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PT200" localSheetId="8" hidden="1">{#N/A,#N/A,FALSE,"Aging Summary";#N/A,#N/A,FALSE,"Ratio Analysis";#N/A,#N/A,FALSE,"Test 120 Day Accts";#N/A,#N/A,FALSE,"Tickmarks"}</definedName>
    <definedName name="_____PT200" localSheetId="10" hidden="1">{#N/A,#N/A,FALSE,"Aging Summary";#N/A,#N/A,FALSE,"Ratio Analysis";#N/A,#N/A,FALSE,"Test 120 Day Accts";#N/A,#N/A,FALSE,"Tickmarks"}</definedName>
    <definedName name="_____PT200" hidden="1">{#N/A,#N/A,FALSE,"Aging Summary";#N/A,#N/A,FALSE,"Ratio Analysis";#N/A,#N/A,FALSE,"Test 120 Day Accts";#N/A,#N/A,FALSE,"Tickmarks"}</definedName>
    <definedName name="_____TB1" localSheetId="8" hidden="1">{#N/A,#N/A,TRUE,"Income";#N/A,#N/A,TRUE,"IncomeDetail";#N/A,#N/A,TRUE,"Balance";#N/A,#N/A,TRUE,"BalDetail"}</definedName>
    <definedName name="_____TB1" localSheetId="10" hidden="1">{#N/A,#N/A,TRUE,"Income";#N/A,#N/A,TRUE,"IncomeDetail";#N/A,#N/A,TRUE,"Balance";#N/A,#N/A,TRUE,"BalDetail"}</definedName>
    <definedName name="_____TB1" hidden="1">{#N/A,#N/A,TRUE,"Income";#N/A,#N/A,TRUE,"IncomeDetail";#N/A,#N/A,TRUE,"Balance";#N/A,#N/A,TRUE,"BalDetail"}</definedName>
    <definedName name="_____www1" localSheetId="2" hidden="1">{#N/A,#N/A,FALSE,"schA"}</definedName>
    <definedName name="_____www1" localSheetId="1" hidden="1">{#N/A,#N/A,FALSE,"schA"}</definedName>
    <definedName name="_____www1" localSheetId="8" hidden="1">{#N/A,#N/A,FALSE,"schA"}</definedName>
    <definedName name="_____www1" localSheetId="10" hidden="1">{#N/A,#N/A,FALSE,"schA"}</definedName>
    <definedName name="_____www1" hidden="1">{#N/A,#N/A,FALSE,"schA"}</definedName>
    <definedName name="____bs2" localSheetId="1">#REF!</definedName>
    <definedName name="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A200" localSheetId="8" hidden="1">{#N/A,#N/A,FALSE,"Aging Summary";#N/A,#N/A,FALSE,"Ratio Analysis";#N/A,#N/A,FALSE,"Test 120 Day Accts";#N/A,#N/A,FALSE,"Tickmarks"}</definedName>
    <definedName name="____FA200" localSheetId="10" hidden="1">{#N/A,#N/A,FALSE,"Aging Summary";#N/A,#N/A,FALSE,"Ratio Analysis";#N/A,#N/A,FALSE,"Test 120 Day Accts";#N/A,#N/A,FALSE,"Tickmarks"}</definedName>
    <definedName name="____FA200" hidden="1">{#N/A,#N/A,FALSE,"Aging Summary";#N/A,#N/A,FALSE,"Ratio Analysis";#N/A,#N/A,FALSE,"Test 120 Day Accts";#N/A,#N/A,FALSE,"Tickmarks"}</definedName>
    <definedName name="____K66000" localSheetId="1">#REF!</definedName>
    <definedName name="____K67000" localSheetId="1">#REF!</definedName>
    <definedName name="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PT200" localSheetId="8" hidden="1">{#N/A,#N/A,FALSE,"Aging Summary";#N/A,#N/A,FALSE,"Ratio Analysis";#N/A,#N/A,FALSE,"Test 120 Day Accts";#N/A,#N/A,FALSE,"Tickmarks"}</definedName>
    <definedName name="____PT200" localSheetId="10" hidden="1">{#N/A,#N/A,FALSE,"Aging Summary";#N/A,#N/A,FALSE,"Ratio Analysis";#N/A,#N/A,FALSE,"Test 120 Day Accts";#N/A,#N/A,FALSE,"Tickmarks"}</definedName>
    <definedName name="____PT200" hidden="1">{#N/A,#N/A,FALSE,"Aging Summary";#N/A,#N/A,FALSE,"Ratio Analysis";#N/A,#N/A,FALSE,"Test 120 Day Accts";#N/A,#N/A,FALSE,"Tickmarks"}</definedName>
    <definedName name="____www1" localSheetId="2" hidden="1">{#N/A,#N/A,FALSE,"schA"}</definedName>
    <definedName name="____www1" localSheetId="1" hidden="1">{#N/A,#N/A,FALSE,"schA"}</definedName>
    <definedName name="____www1" localSheetId="8" hidden="1">{#N/A,#N/A,FALSE,"schA"}</definedName>
    <definedName name="____www1" localSheetId="10" hidden="1">{#N/A,#N/A,FALSE,"schA"}</definedName>
    <definedName name="____www1" hidden="1">{#N/A,#N/A,FALSE,"schA"}</definedName>
    <definedName name="___a2" hidden="1">[1]Assum!$B$23:$B$40</definedName>
    <definedName name="___a3" hidden="1">[1]Assum!$C$23:$C$40</definedName>
    <definedName name="___a36" localSheetId="8" hidden="1">{"Accretion";#N/A;FALSE;"Assum"}</definedName>
    <definedName name="___a36" localSheetId="10" hidden="1">{"Accretion";#N/A;FALSE;"Assum"}</definedName>
    <definedName name="___a36" hidden="1">{"Accretion";#N/A;FALSE;"Assum"}</definedName>
    <definedName name="___a37" localSheetId="8" hidden="1">{#N/A,#N/A,TRUE,"Lines",#N/A,#N/A,TRUE;"Stations",#N/A,#N/A,TRUE,"Cap. Expenses",#N/A,#N/A;TRUE,"Land",#N/A,#N/A,TRUE,"Cen Proces Sys",#N/A;#N/A,TRUE,"telecom",#N/A,#N/A,TRUE,"Other"}</definedName>
    <definedName name="___a37" localSheetId="10" hidden="1">{#N/A,#N/A,TRUE,"Lines",#N/A,#N/A,TRUE;"Stations",#N/A,#N/A,TRUE,"Cap. Expenses",#N/A,#N/A;TRUE,"Land",#N/A,#N/A,TRUE,"Cen Proces Sys",#N/A;#N/A,TRUE,"telecom",#N/A,#N/A,TRUE,"Other"}</definedName>
    <definedName name="___a37" hidden="1">{#N/A,#N/A,TRUE,"Lines",#N/A,#N/A,TRUE;"Stations",#N/A,#N/A,TRUE,"Cap. Expenses",#N/A,#N/A;TRUE,"Land",#N/A,#N/A,TRUE,"Cen Proces Sys",#N/A;#N/A,TRUE,"telecom",#N/A,#N/A,TRUE,"Other"}</definedName>
    <definedName name="___a38" localSheetId="8" hidden="1">{"Assumptions";#N/A;FALSE;"Assum"}</definedName>
    <definedName name="___a38" localSheetId="10" hidden="1">{"Assumptions";#N/A;FALSE;"Assum"}</definedName>
    <definedName name="___a38" hidden="1">{"Assumptions";#N/A;FALSE;"Assum"}</definedName>
    <definedName name="___a39" localSheetId="8" hidden="1">{#N/A;#N/A;FALSE;"CAG"}</definedName>
    <definedName name="___a39" localSheetId="10" hidden="1">{#N/A;#N/A;FALSE;"CAG"}</definedName>
    <definedName name="___a39" hidden="1">{#N/A;#N/A;FALSE;"CAG"}</definedName>
    <definedName name="___a4" hidden="1">[1]Assum!$E$23:$E$40</definedName>
    <definedName name="___a40" localSheetId="8" hidden="1">{#N/A;#N/A;FALSE;"CPB"}</definedName>
    <definedName name="___a40" localSheetId="10" hidden="1">{#N/A;#N/A;FALSE;"CPB"}</definedName>
    <definedName name="___a40" hidden="1">{#N/A;#N/A;FALSE;"CPB"}</definedName>
    <definedName name="___a41" localSheetId="8" hidden="1">{#N/A;#N/A;FALSE;"Credit Summary"}</definedName>
    <definedName name="___a41" localSheetId="10" hidden="1">{#N/A;#N/A;FALSE;"Credit Summary"}</definedName>
    <definedName name="___a41" hidden="1">{#N/A;#N/A;FALSE;"Credit Summary"}</definedName>
    <definedName name="___a42" localSheetId="8" hidden="1">{"FCB_ALL";#N/A;FALSE;"FCB"}</definedName>
    <definedName name="___a42" localSheetId="10" hidden="1">{"FCB_ALL";#N/A;FALSE;"FCB"}</definedName>
    <definedName name="___a42" hidden="1">{"FCB_ALL";#N/A;FALSE;"FCB"}</definedName>
    <definedName name="___a43" localSheetId="8" hidden="1">{"FCB_ALL";#N/A;FALSE;"FCB"}</definedName>
    <definedName name="___a43" localSheetId="10" hidden="1">{"FCB_ALL";#N/A;FALSE;"FCB"}</definedName>
    <definedName name="___a43" hidden="1">{"FCB_ALL";#N/A;FALSE;"FCB"}</definedName>
    <definedName name="___a44"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5" localSheetId="8" hidden="1">{#N/A;#N/A;FALSE;"GIS"}</definedName>
    <definedName name="___a45" localSheetId="10" hidden="1">{#N/A;#N/A;FALSE;"GIS"}</definedName>
    <definedName name="___a45" hidden="1">{#N/A;#N/A;FALSE;"GIS"}</definedName>
    <definedName name="___a46" localSheetId="8" hidden="1">{#N/A,#N/A,TRUE,"Cover His PWC",#N/A,#N/A,TRUE;"P&amp;L",#N/A,#N/A,TRUE,"BS",#N/A,#N/A;TRUE,"Depreciation",#N/A,#N/A,TRUE,"GRAPHS",#N/A;#N/A,TRUE,"DCF EBITDA Multiple",#N/A,#N/A,TRUE,"DCF Perpetual Growth"}</definedName>
    <definedName name="___a46" localSheetId="10" hidden="1">{#N/A,#N/A,TRUE,"Cover His PWC",#N/A,#N/A,TRUE;"P&amp;L",#N/A,#N/A,TRUE,"BS",#N/A,#N/A;TRUE,"Depreciation",#N/A,#N/A,TRUE,"GRAPHS",#N/A;#N/A,TRUE,"DCF EBITDA Multiple",#N/A,#N/A,TRUE,"DCF Perpetual Growth"}</definedName>
    <definedName name="___a46" hidden="1">{#N/A,#N/A,TRUE,"Cover His PWC",#N/A,#N/A,TRUE;"P&amp;L",#N/A,#N/A,TRUE,"BS",#N/A,#N/A;TRUE,"Depreciation",#N/A,#N/A,TRUE,"GRAPHS",#N/A;#N/A,TRUE,"DCF EBITDA Multiple",#N/A,#N/A,TRUE,"DCF Perpetual Growth"}</definedName>
    <definedName name="___a47" localSheetId="8" hidden="1">{#N/A,#N/A,TRUE,"Cover His T",#N/A,#N/A,TRUE;"P&amp;L",#N/A,#N/A,TRUE,"BS",#N/A,#N/A;TRUE,"Depreciation",#N/A,#N/A,TRUE,"GRAPHS",#N/A;#N/A,TRUE,"DCF EBITDA Multiple",#N/A,#N/A,TRUE,"DCF Perpetual Growth"}</definedName>
    <definedName name="___a47" localSheetId="10" hidden="1">{#N/A,#N/A,TRUE,"Cover His T",#N/A,#N/A,TRUE;"P&amp;L",#N/A,#N/A,TRUE,"BS",#N/A,#N/A;TRUE,"Depreciation",#N/A,#N/A,TRUE,"GRAPHS",#N/A;#N/A,TRUE,"DCF EBITDA Multiple",#N/A,#N/A,TRUE,"DCF Perpetual Growth"}</definedName>
    <definedName name="___a47" hidden="1">{#N/A,#N/A,TRUE,"Cover His T",#N/A,#N/A,TRUE;"P&amp;L",#N/A,#N/A,TRUE,"BS",#N/A,#N/A;TRUE,"Depreciation",#N/A,#N/A,TRUE,"GRAPHS",#N/A;#N/A,TRUE,"DCF EBITDA Multiple",#N/A,#N/A,TRUE,"DCF Perpetual Growth"}</definedName>
    <definedName name="___a48" localSheetId="8" hidden="1">{#N/A;#N/A;FALSE;"HNZ"}</definedName>
    <definedName name="___a48" localSheetId="10" hidden="1">{#N/A;#N/A;FALSE;"HNZ"}</definedName>
    <definedName name="___a48" hidden="1">{#N/A;#N/A;FALSE;"HNZ"}</definedName>
    <definedName name="___a49"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5" hidden="1">[1]Assum!$F$23:$F$40</definedName>
    <definedName name="___a50" localSheetId="8" hidden="1">{#N/A;#N/A;FALSE;"K"}</definedName>
    <definedName name="___a50" localSheetId="10" hidden="1">{#N/A;#N/A;FALSE;"K"}</definedName>
    <definedName name="___a50" hidden="1">{#N/A;#N/A;FALSE;"K"}</definedName>
    <definedName name="___a5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2" localSheetId="8" hidden="1">{#N/A;#N/A;FALSE;"MCCRK"}</definedName>
    <definedName name="___a52" localSheetId="10" hidden="1">{#N/A;#N/A;FALSE;"MCCRK"}</definedName>
    <definedName name="___a52" hidden="1">{#N/A;#N/A;FALSE;"MCCRK"}</definedName>
    <definedName name="___a53" localSheetId="8" hidden="1">{#N/A;#N/A;FALSE;"NA"}</definedName>
    <definedName name="___a53" localSheetId="10" hidden="1">{#N/A;#N/A;FALSE;"NA"}</definedName>
    <definedName name="___a53" hidden="1">{#N/A;#N/A;FALSE;"NA"}</definedName>
    <definedName name="___a54" localSheetId="8" hidden="1">{"cap_structure",#N/A,FALSE,"Graph-Mkt Cap";"price",#N/A,FALSE,"Graph-Price";"ebit",#N/A,FALSE,"Graph-EBITDA";"ebitda",#N/A,FALSE,"Graph-EBITDA"}</definedName>
    <definedName name="___a54" localSheetId="10" hidden="1">{"cap_structure",#N/A,FALSE,"Graph-Mkt Cap";"price",#N/A,FALSE,"Graph-Price";"ebit",#N/A,FALSE,"Graph-EBITDA";"ebitda",#N/A,FALSE,"Graph-EBITDA"}</definedName>
    <definedName name="___a54" hidden="1">{"cap_structure",#N/A,FALSE,"Graph-Mkt Cap";"price",#N/A,FALSE,"Graph-Price";"ebit",#N/A,FALSE,"Graph-EBITDA";"ebitda",#N/A,FALSE,"Graph-EBITDA"}</definedName>
    <definedName name="___a55" localSheetId="8" hidden="1">{"inputs raw data";#N/A;TRUE;"INPUT"}</definedName>
    <definedName name="___a55" localSheetId="10" hidden="1">{"inputs raw data";#N/A;TRUE;"INPUT"}</definedName>
    <definedName name="___a55" hidden="1">{"inputs raw data";#N/A;TRUE;"INPUT"}</definedName>
    <definedName name="___a56" localSheetId="8" hidden="1">{"summary1",#N/A,TRUE;"Comps","summary2",#N/A;TRUE,"Comps","summary3";#N/A,TRUE,"Comps"}</definedName>
    <definedName name="___a56" localSheetId="10" hidden="1">{"summary1",#N/A,TRUE;"Comps","summary2",#N/A;TRUE,"Comps","summary3";#N/A,TRUE,"Comps"}</definedName>
    <definedName name="___a56" hidden="1">{"summary1",#N/A,TRUE;"Comps","summary2",#N/A;TRUE,"Comps","summary3";#N/A,TRUE,"Comps"}</definedName>
    <definedName name="___a57" localSheetId="8" hidden="1">{"summary1",#N/A,TRUE;"Comps","summary2",#N/A;TRUE,"Comps","summary3";#N/A,TRUE,"Comps"}</definedName>
    <definedName name="___a57" localSheetId="10" hidden="1">{"summary1",#N/A,TRUE;"Comps","summary2",#N/A;TRUE,"Comps","summary3";#N/A,TRUE,"Comps"}</definedName>
    <definedName name="___a57" hidden="1">{"summary1",#N/A,TRUE;"Comps","summary2",#N/A;TRUE,"Comps","summary3";#N/A,TRUE,"Comps"}</definedName>
    <definedName name="___a58" localSheetId="8" hidden="1">{#N/A,"DR",FALSE,"increm pf",#N/A,"MAMSI";FALSE,"increm pf",#N/A,"MAXI",FALSE,"increm pf";#N/A,"PCAM",FALSE,"increm pf",#N/A,"PHSV";FALSE,"increm pf",#N/A,"SIE",FALSE,"increm pf"}</definedName>
    <definedName name="___a58" localSheetId="10" hidden="1">{#N/A,"DR",FALSE,"increm pf",#N/A,"MAMSI";FALSE,"increm pf",#N/A,"MAXI",FALSE,"increm pf";#N/A,"PCAM",FALSE,"increm pf",#N/A,"PHSV";FALSE,"increm pf",#N/A,"SIE",FALSE,"increm pf"}</definedName>
    <definedName name="___a58" hidden="1">{#N/A,"DR",FALSE,"increm pf",#N/A,"MAMSI";FALSE,"increm pf",#N/A,"MAXI",FALSE,"increm pf";#N/A,"PCAM",FALSE,"increm pf",#N/A,"PHSV";FALSE,"increm pf",#N/A,"SIE",FALSE,"increm pf"}</definedName>
    <definedName name="___a59"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6"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0" localSheetId="8" hidden="1">{#N/A,#N/A,TRUE,"Cover Repl",#N/A,#N/A,TRUE,"P&amp;L";#N/A,#N/A,TRUE,"P&amp;L (2)",#N/A,#N/A,TRUE,"BS";#N/A,#N/A,TRUE,"Depreciation",#N/A,#N/A,TRUE,"GRAPHS";#N/A,#N/A,TRUE,"DCF EBITDA Multiple",#N/A,#N/A,TRUE,"DCF Perpetual Growth"}</definedName>
    <definedName name="___a60" localSheetId="10" hidden="1">{#N/A,#N/A,TRUE,"Cover Repl",#N/A,#N/A,TRUE,"P&amp;L";#N/A,#N/A,TRUE,"P&amp;L (2)",#N/A,#N/A,TRUE,"BS";#N/A,#N/A,TRUE,"Depreciation",#N/A,#N/A,TRUE,"GRAPHS";#N/A,#N/A,TRUE,"DCF EBITDA Multiple",#N/A,#N/A,TRUE,"DCF Perpetual Growth"}</definedName>
    <definedName name="___a60" hidden="1">{#N/A,#N/A,TRUE,"Cover Repl",#N/A,#N/A,TRUE,"P&amp;L";#N/A,#N/A,TRUE,"P&amp;L (2)",#N/A,#N/A,TRUE,"BS";#N/A,#N/A,TRUE,"Depreciation",#N/A,#N/A,TRUE,"GRAPHS";#N/A,#N/A,TRUE,"DCF EBITDA Multiple",#N/A,#N/A,TRUE,"DCF Perpetual Growth"}</definedName>
    <definedName name="___a61" localSheetId="8" hidden="1">{#N/A;#N/A;FALSE;"Trading Summary"}</definedName>
    <definedName name="___a61" localSheetId="10" hidden="1">{#N/A;#N/A;FALSE;"Trading Summary"}</definedName>
    <definedName name="___a61" hidden="1">{#N/A;#N/A;FALSE;"Trading Summary"}</definedName>
    <definedName name="___a62"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3" localSheetId="8" hidden="1">{#N/A;#N/A;FALSE;"WWY"}</definedName>
    <definedName name="___a63" localSheetId="10" hidden="1">{#N/A;#N/A;FALSE;"WWY"}</definedName>
    <definedName name="___a63" hidden="1">{#N/A;#N/A;FALSE;"WWY"}</definedName>
    <definedName name="___a64"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5"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6"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7"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7" localSheetId="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1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bs2" localSheetId="1">#REF!</definedName>
    <definedName name="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A200" localSheetId="8" hidden="1">{#N/A,#N/A,FALSE,"Aging Summary";#N/A,#N/A,FALSE,"Ratio Analysis";#N/A,#N/A,FALSE,"Test 120 Day Accts";#N/A,#N/A,FALSE,"Tickmarks"}</definedName>
    <definedName name="___FA200" localSheetId="10" hidden="1">{#N/A,#N/A,FALSE,"Aging Summary";#N/A,#N/A,FALSE,"Ratio Analysis";#N/A,#N/A,FALSE,"Test 120 Day Accts";#N/A,#N/A,FALSE,"Tickmarks"}</definedName>
    <definedName name="___FA200" hidden="1">{#N/A,#N/A,FALSE,"Aging Summary";#N/A,#N/A,FALSE,"Ratio Analysis";#N/A,#N/A,FALSE,"Test 120 Day Accts";#N/A,#N/A,FALSE,"Tickmarks"}</definedName>
    <definedName name="___K66000" localSheetId="1">#REF!</definedName>
    <definedName name="___K67000" localSheetId="1">#REF!</definedName>
    <definedName name="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q3" hidden="1">'[2]1601 Detail information'!$H$130:$H$162</definedName>
    <definedName name="___TB1" localSheetId="8" hidden="1">{#N/A,#N/A,TRUE,"Income";#N/A,#N/A,TRUE,"IncomeDetail";#N/A,#N/A,TRUE,"Balance";#N/A,#N/A,TRUE,"BalDetail"}</definedName>
    <definedName name="___TB1" localSheetId="10" hidden="1">{#N/A,#N/A,TRUE,"Income";#N/A,#N/A,TRUE,"IncomeDetail";#N/A,#N/A,TRUE,"Balance";#N/A,#N/A,TRUE,"BalDetail"}</definedName>
    <definedName name="___TB1" hidden="1">{#N/A,#N/A,TRUE,"Income";#N/A,#N/A,TRUE,"IncomeDetail";#N/A,#N/A,TRUE,"Balance";#N/A,#N/A,TRUE,"BalDetail"}</definedName>
    <definedName name="___thinkcell0yiY.KZh9UGHKXu_ALs4.g" localSheetId="8" hidden="1">#REF!</definedName>
    <definedName name="___thinkcell0yiY.KZh9UGHKXu_ALs4.g" localSheetId="10" hidden="1">#REF!</definedName>
    <definedName name="___thinkcell0yiY.KZh9UGHKXu_ALs4.g" hidden="1">#REF!</definedName>
    <definedName name="___thinkcellGXdeNDllXEqzynVyu6jM9A" localSheetId="8" hidden="1">#REF!</definedName>
    <definedName name="___thinkcellGXdeNDllXEqzynVyu6jM9A" localSheetId="10" hidden="1">#REF!</definedName>
    <definedName name="___thinkcellGXdeNDllXEqzynVyu6jM9A" hidden="1">#REF!</definedName>
    <definedName name="___thinkcellHjrwK8xjGUGwHoi4M1AWSQ" localSheetId="8" hidden="1">'[3]5. Supplier pareto'!#REF!</definedName>
    <definedName name="___thinkcellHjrwK8xjGUGwHoi4M1AWSQ" localSheetId="10" hidden="1">'[4]5. Supplier pareto'!#REF!</definedName>
    <definedName name="___thinkcellHjrwK8xjGUGwHoi4M1AWSQ" hidden="1">#REF!</definedName>
    <definedName name="___thinkcellqBKYna5NmUerUR9llwfFRw" localSheetId="8" hidden="1">#REF!</definedName>
    <definedName name="___thinkcellqBKYna5NmUerUR9llwfFRw" localSheetId="10" hidden="1">#REF!</definedName>
    <definedName name="___thinkcellqBKYna5NmUerUR9llwfFRw" hidden="1">#REF!</definedName>
    <definedName name="___UF1" localSheetId="8" hidden="1">{#N/A,#N/A,FALSE,"BreakoutFY95";#N/A,#N/A,FALSE,"BreakoutFY96";#N/A,#N/A,FALSE,"BreakoutFY97";#N/A,#N/A,FALSE,"BreakoutFY98"}</definedName>
    <definedName name="___UF1" localSheetId="10" hidden="1">{#N/A,#N/A,FALSE,"BreakoutFY95";#N/A,#N/A,FALSE,"BreakoutFY96";#N/A,#N/A,FALSE,"BreakoutFY97";#N/A,#N/A,FALSE,"BreakoutFY98"}</definedName>
    <definedName name="___UF1" hidden="1">{#N/A,#N/A,FALSE,"BreakoutFY95";#N/A,#N/A,FALSE,"BreakoutFY96";#N/A,#N/A,FALSE,"BreakoutFY97";#N/A,#N/A,FALSE,"BreakoutFY98"}</definedName>
    <definedName name="___www1" localSheetId="2" hidden="1">{#N/A,#N/A,FALSE,"schA"}</definedName>
    <definedName name="___www1" localSheetId="1" hidden="1">{#N/A,#N/A,FALSE,"schA"}</definedName>
    <definedName name="___www1" localSheetId="8" hidden="1">{#N/A,#N/A,FALSE,"schA"}</definedName>
    <definedName name="___www1" localSheetId="10" hidden="1">{#N/A,#N/A,FALSE,"schA"}</definedName>
    <definedName name="___www1" hidden="1">{#N/A,#N/A,FALSE,"schA"}</definedName>
    <definedName name="___www1_1" localSheetId="2" hidden="1">{#N/A,#N/A,FALSE,"schA"}</definedName>
    <definedName name="___www1_1" localSheetId="1" hidden="1">{#N/A,#N/A,FALSE,"schA"}</definedName>
    <definedName name="___www1_1" localSheetId="8" hidden="1">{#N/A,#N/A,FALSE,"schA"}</definedName>
    <definedName name="___www1_1" localSheetId="10" hidden="1">{#N/A,#N/A,FALSE,"schA"}</definedName>
    <definedName name="___www1_1" hidden="1">{#N/A,#N/A,FALSE,"schA"}</definedName>
    <definedName name="___www1_1_1" localSheetId="2" hidden="1">{#N/A,#N/A,FALSE,"schA"}</definedName>
    <definedName name="___www1_1_1" localSheetId="1" hidden="1">{#N/A,#N/A,FALSE,"schA"}</definedName>
    <definedName name="___www1_1_1" localSheetId="8" hidden="1">{#N/A,#N/A,FALSE,"schA"}</definedName>
    <definedName name="___www1_1_1" localSheetId="10" hidden="1">{#N/A,#N/A,FALSE,"schA"}</definedName>
    <definedName name="___www1_1_1" hidden="1">{#N/A,#N/A,FALSE,"schA"}</definedName>
    <definedName name="___www1_1_2" localSheetId="2" hidden="1">{#N/A,#N/A,FALSE,"schA"}</definedName>
    <definedName name="___www1_1_2" localSheetId="1" hidden="1">{#N/A,#N/A,FALSE,"schA"}</definedName>
    <definedName name="___www1_1_2" localSheetId="8" hidden="1">{#N/A,#N/A,FALSE,"schA"}</definedName>
    <definedName name="___www1_1_2" localSheetId="10" hidden="1">{#N/A,#N/A,FALSE,"schA"}</definedName>
    <definedName name="___www1_1_2" hidden="1">{#N/A,#N/A,FALSE,"schA"}</definedName>
    <definedName name="___www1_1_3" localSheetId="2" hidden="1">{#N/A,#N/A,FALSE,"schA"}</definedName>
    <definedName name="___www1_1_3" localSheetId="1" hidden="1">{#N/A,#N/A,FALSE,"schA"}</definedName>
    <definedName name="___www1_1_3" localSheetId="8" hidden="1">{#N/A,#N/A,FALSE,"schA"}</definedName>
    <definedName name="___www1_1_3" localSheetId="10" hidden="1">{#N/A,#N/A,FALSE,"schA"}</definedName>
    <definedName name="___www1_1_3" hidden="1">{#N/A,#N/A,FALSE,"schA"}</definedName>
    <definedName name="___www1_2" localSheetId="2" hidden="1">{#N/A,#N/A,FALSE,"schA"}</definedName>
    <definedName name="___www1_2" localSheetId="1" hidden="1">{#N/A,#N/A,FALSE,"schA"}</definedName>
    <definedName name="___www1_2" localSheetId="8" hidden="1">{#N/A,#N/A,FALSE,"schA"}</definedName>
    <definedName name="___www1_2" localSheetId="10" hidden="1">{#N/A,#N/A,FALSE,"schA"}</definedName>
    <definedName name="___www1_2" hidden="1">{#N/A,#N/A,FALSE,"schA"}</definedName>
    <definedName name="___www1_2_1" localSheetId="2" hidden="1">{#N/A,#N/A,FALSE,"schA"}</definedName>
    <definedName name="___www1_2_1" localSheetId="1" hidden="1">{#N/A,#N/A,FALSE,"schA"}</definedName>
    <definedName name="___www1_2_1" localSheetId="8" hidden="1">{#N/A,#N/A,FALSE,"schA"}</definedName>
    <definedName name="___www1_2_1" localSheetId="10" hidden="1">{#N/A,#N/A,FALSE,"schA"}</definedName>
    <definedName name="___www1_2_1" hidden="1">{#N/A,#N/A,FALSE,"schA"}</definedName>
    <definedName name="___www1_2_2" localSheetId="2" hidden="1">{#N/A,#N/A,FALSE,"schA"}</definedName>
    <definedName name="___www1_2_2" localSheetId="1" hidden="1">{#N/A,#N/A,FALSE,"schA"}</definedName>
    <definedName name="___www1_2_2" localSheetId="8" hidden="1">{#N/A,#N/A,FALSE,"schA"}</definedName>
    <definedName name="___www1_2_2" localSheetId="10" hidden="1">{#N/A,#N/A,FALSE,"schA"}</definedName>
    <definedName name="___www1_2_2" hidden="1">{#N/A,#N/A,FALSE,"schA"}</definedName>
    <definedName name="___www1_2_3" localSheetId="2" hidden="1">{#N/A,#N/A,FALSE,"schA"}</definedName>
    <definedName name="___www1_2_3" localSheetId="1" hidden="1">{#N/A,#N/A,FALSE,"schA"}</definedName>
    <definedName name="___www1_2_3" localSheetId="8" hidden="1">{#N/A,#N/A,FALSE,"schA"}</definedName>
    <definedName name="___www1_2_3" localSheetId="10" hidden="1">{#N/A,#N/A,FALSE,"schA"}</definedName>
    <definedName name="___www1_2_3" hidden="1">{#N/A,#N/A,FALSE,"schA"}</definedName>
    <definedName name="___www1_3" localSheetId="2" hidden="1">{#N/A,#N/A,FALSE,"schA"}</definedName>
    <definedName name="___www1_3" localSheetId="1" hidden="1">{#N/A,#N/A,FALSE,"schA"}</definedName>
    <definedName name="___www1_3" localSheetId="8" hidden="1">{#N/A,#N/A,FALSE,"schA"}</definedName>
    <definedName name="___www1_3" localSheetId="10" hidden="1">{#N/A,#N/A,FALSE,"schA"}</definedName>
    <definedName name="___www1_3" hidden="1">{#N/A,#N/A,FALSE,"schA"}</definedName>
    <definedName name="___www1_3_1" localSheetId="2" hidden="1">{#N/A,#N/A,FALSE,"schA"}</definedName>
    <definedName name="___www1_3_1" localSheetId="1" hidden="1">{#N/A,#N/A,FALSE,"schA"}</definedName>
    <definedName name="___www1_3_1" localSheetId="8" hidden="1">{#N/A,#N/A,FALSE,"schA"}</definedName>
    <definedName name="___www1_3_1" localSheetId="10" hidden="1">{#N/A,#N/A,FALSE,"schA"}</definedName>
    <definedName name="___www1_3_1" hidden="1">{#N/A,#N/A,FALSE,"schA"}</definedName>
    <definedName name="___www1_3_2" localSheetId="2" hidden="1">{#N/A,#N/A,FALSE,"schA"}</definedName>
    <definedName name="___www1_3_2" localSheetId="1" hidden="1">{#N/A,#N/A,FALSE,"schA"}</definedName>
    <definedName name="___www1_3_2" localSheetId="8" hidden="1">{#N/A,#N/A,FALSE,"schA"}</definedName>
    <definedName name="___www1_3_2" localSheetId="10" hidden="1">{#N/A,#N/A,FALSE,"schA"}</definedName>
    <definedName name="___www1_3_2" hidden="1">{#N/A,#N/A,FALSE,"schA"}</definedName>
    <definedName name="___www1_3_3" localSheetId="2" hidden="1">{#N/A,#N/A,FALSE,"schA"}</definedName>
    <definedName name="___www1_3_3" localSheetId="1" hidden="1">{#N/A,#N/A,FALSE,"schA"}</definedName>
    <definedName name="___www1_3_3" localSheetId="8" hidden="1">{#N/A,#N/A,FALSE,"schA"}</definedName>
    <definedName name="___www1_3_3" localSheetId="10" hidden="1">{#N/A,#N/A,FALSE,"schA"}</definedName>
    <definedName name="___www1_3_3" hidden="1">{#N/A,#N/A,FALSE,"schA"}</definedName>
    <definedName name="___www1_4" localSheetId="2" hidden="1">{#N/A,#N/A,FALSE,"schA"}</definedName>
    <definedName name="___www1_4" localSheetId="1" hidden="1">{#N/A,#N/A,FALSE,"schA"}</definedName>
    <definedName name="___www1_4" localSheetId="8" hidden="1">{#N/A,#N/A,FALSE,"schA"}</definedName>
    <definedName name="___www1_4" localSheetId="10" hidden="1">{#N/A,#N/A,FALSE,"schA"}</definedName>
    <definedName name="___www1_4" hidden="1">{#N/A,#N/A,FALSE,"schA"}</definedName>
    <definedName name="___www1_4_1" localSheetId="2" hidden="1">{#N/A,#N/A,FALSE,"schA"}</definedName>
    <definedName name="___www1_4_1" localSheetId="1" hidden="1">{#N/A,#N/A,FALSE,"schA"}</definedName>
    <definedName name="___www1_4_1" localSheetId="8" hidden="1">{#N/A,#N/A,FALSE,"schA"}</definedName>
    <definedName name="___www1_4_1" localSheetId="10" hidden="1">{#N/A,#N/A,FALSE,"schA"}</definedName>
    <definedName name="___www1_4_1" hidden="1">{#N/A,#N/A,FALSE,"schA"}</definedName>
    <definedName name="___www1_4_2" localSheetId="2" hidden="1">{#N/A,#N/A,FALSE,"schA"}</definedName>
    <definedName name="___www1_4_2" localSheetId="1" hidden="1">{#N/A,#N/A,FALSE,"schA"}</definedName>
    <definedName name="___www1_4_2" localSheetId="8" hidden="1">{#N/A,#N/A,FALSE,"schA"}</definedName>
    <definedName name="___www1_4_2" localSheetId="10" hidden="1">{#N/A,#N/A,FALSE,"schA"}</definedName>
    <definedName name="___www1_4_2" hidden="1">{#N/A,#N/A,FALSE,"schA"}</definedName>
    <definedName name="___www1_4_3" localSheetId="2" hidden="1">{#N/A,#N/A,FALSE,"schA"}</definedName>
    <definedName name="___www1_4_3" localSheetId="1" hidden="1">{#N/A,#N/A,FALSE,"schA"}</definedName>
    <definedName name="___www1_4_3" localSheetId="8" hidden="1">{#N/A,#N/A,FALSE,"schA"}</definedName>
    <definedName name="___www1_4_3" localSheetId="10" hidden="1">{#N/A,#N/A,FALSE,"schA"}</definedName>
    <definedName name="___www1_4_3" hidden="1">{#N/A,#N/A,FALSE,"schA"}</definedName>
    <definedName name="___www1_5" localSheetId="2" hidden="1">{#N/A,#N/A,FALSE,"schA"}</definedName>
    <definedName name="___www1_5" localSheetId="1" hidden="1">{#N/A,#N/A,FALSE,"schA"}</definedName>
    <definedName name="___www1_5" localSheetId="8" hidden="1">{#N/A,#N/A,FALSE,"schA"}</definedName>
    <definedName name="___www1_5" localSheetId="10" hidden="1">{#N/A,#N/A,FALSE,"schA"}</definedName>
    <definedName name="___www1_5" hidden="1">{#N/A,#N/A,FALSE,"schA"}</definedName>
    <definedName name="___www1_5_1" localSheetId="2" hidden="1">{#N/A,#N/A,FALSE,"schA"}</definedName>
    <definedName name="___www1_5_1" localSheetId="1" hidden="1">{#N/A,#N/A,FALSE,"schA"}</definedName>
    <definedName name="___www1_5_1" localSheetId="8" hidden="1">{#N/A,#N/A,FALSE,"schA"}</definedName>
    <definedName name="___www1_5_1" localSheetId="10" hidden="1">{#N/A,#N/A,FALSE,"schA"}</definedName>
    <definedName name="___www1_5_1" hidden="1">{#N/A,#N/A,FALSE,"schA"}</definedName>
    <definedName name="___www1_5_2" localSheetId="2" hidden="1">{#N/A,#N/A,FALSE,"schA"}</definedName>
    <definedName name="___www1_5_2" localSheetId="1" hidden="1">{#N/A,#N/A,FALSE,"schA"}</definedName>
    <definedName name="___www1_5_2" localSheetId="8" hidden="1">{#N/A,#N/A,FALSE,"schA"}</definedName>
    <definedName name="___www1_5_2" localSheetId="10" hidden="1">{#N/A,#N/A,FALSE,"schA"}</definedName>
    <definedName name="___www1_5_2" hidden="1">{#N/A,#N/A,FALSE,"schA"}</definedName>
    <definedName name="___www1_5_3" localSheetId="2" hidden="1">{#N/A,#N/A,FALSE,"schA"}</definedName>
    <definedName name="___www1_5_3" localSheetId="1" hidden="1">{#N/A,#N/A,FALSE,"schA"}</definedName>
    <definedName name="___www1_5_3" localSheetId="8" hidden="1">{#N/A,#N/A,FALSE,"schA"}</definedName>
    <definedName name="___www1_5_3" localSheetId="10" hidden="1">{#N/A,#N/A,FALSE,"schA"}</definedName>
    <definedName name="___www1_5_3" hidden="1">{#N/A,#N/A,FALSE,"schA"}</definedName>
    <definedName name="__123Graph_A" localSheetId="2" hidden="1">'[5]As-Fin'!#REF!</definedName>
    <definedName name="__123Graph_A" localSheetId="1" hidden="1">#REF!</definedName>
    <definedName name="__123Graph_A" localSheetId="8" hidden="1">'[5]As-Fin'!#REF!</definedName>
    <definedName name="__123Graph_A" localSheetId="10" hidden="1">#REF!</definedName>
    <definedName name="__123Graph_A" hidden="1">'[5]As-Fin'!#REF!</definedName>
    <definedName name="__123Graph_A1991" localSheetId="8" hidden="1">[6]Sheet3!#REF!</definedName>
    <definedName name="__123Graph_A1991" localSheetId="10" hidden="1">[6]Sheet3!#REF!</definedName>
    <definedName name="__123Graph_A1991" hidden="1">#REF!</definedName>
    <definedName name="__123Graph_A1992" localSheetId="8" hidden="1">[6]Sheet3!#REF!</definedName>
    <definedName name="__123Graph_A1992" localSheetId="10" hidden="1">[6]Sheet3!#REF!</definedName>
    <definedName name="__123Graph_A1992" hidden="1">#REF!</definedName>
    <definedName name="__123Graph_A1993" localSheetId="8" hidden="1">[6]Sheet3!#REF!</definedName>
    <definedName name="__123Graph_A1993" localSheetId="10" hidden="1">[6]Sheet3!#REF!</definedName>
    <definedName name="__123Graph_A1993" hidden="1">#REF!</definedName>
    <definedName name="__123Graph_A1994" localSheetId="8" hidden="1">[6]Sheet3!#REF!</definedName>
    <definedName name="__123Graph_A1994" localSheetId="10" hidden="1">[6]Sheet3!#REF!</definedName>
    <definedName name="__123Graph_A1994" hidden="1">#REF!</definedName>
    <definedName name="__123Graph_A1995" localSheetId="8" hidden="1">[6]Sheet3!#REF!</definedName>
    <definedName name="__123Graph_A1995" localSheetId="10" hidden="1">[6]Sheet3!#REF!</definedName>
    <definedName name="__123Graph_A1995" hidden="1">#REF!</definedName>
    <definedName name="__123Graph_A1996" localSheetId="8" hidden="1">[6]Sheet3!#REF!</definedName>
    <definedName name="__123Graph_A1996" localSheetId="10" hidden="1">[6]Sheet3!#REF!</definedName>
    <definedName name="__123Graph_A1996" hidden="1">#REF!</definedName>
    <definedName name="__123Graph_ABAR" localSheetId="8" hidden="1">[6]Sheet3!#REF!</definedName>
    <definedName name="__123Graph_ABAR" localSheetId="10" hidden="1">[6]Sheet3!#REF!</definedName>
    <definedName name="__123Graph_ABAR" hidden="1">#REF!</definedName>
    <definedName name="__123Graph_ACOAL" localSheetId="2" hidden="1">'[7]As-Fin'!#REF!</definedName>
    <definedName name="__123Graph_ACOAL" localSheetId="1" hidden="1">#REF!</definedName>
    <definedName name="__123Graph_ACOAL" localSheetId="8" hidden="1">'[7]As-Fin'!#REF!</definedName>
    <definedName name="__123Graph_ACOAL" localSheetId="10" hidden="1">#REF!</definedName>
    <definedName name="__123Graph_ACOAL" hidden="1">'[7]As-Fin'!#REF!</definedName>
    <definedName name="__123Graph_B" localSheetId="2" hidden="1">'[5]As-Fin'!#REF!</definedName>
    <definedName name="__123Graph_B" localSheetId="1" hidden="1">#REF!</definedName>
    <definedName name="__123Graph_B" localSheetId="8" hidden="1">'[5]As-Fin'!#REF!</definedName>
    <definedName name="__123Graph_B" localSheetId="10" hidden="1">#REF!</definedName>
    <definedName name="__123Graph_B" hidden="1">'[5]As-Fin'!#REF!</definedName>
    <definedName name="__123Graph_B1991" localSheetId="8" hidden="1">[6]Sheet3!#REF!</definedName>
    <definedName name="__123Graph_B1991" localSheetId="10" hidden="1">[6]Sheet3!#REF!</definedName>
    <definedName name="__123Graph_B1991" hidden="1">#REF!</definedName>
    <definedName name="__123Graph_B1992" localSheetId="8" hidden="1">[6]Sheet3!#REF!</definedName>
    <definedName name="__123Graph_B1992" localSheetId="10" hidden="1">[6]Sheet3!#REF!</definedName>
    <definedName name="__123Graph_B1992" hidden="1">#REF!</definedName>
    <definedName name="__123Graph_B1993" localSheetId="8" hidden="1">[6]Sheet3!#REF!</definedName>
    <definedName name="__123Graph_B1993" localSheetId="10" hidden="1">[6]Sheet3!#REF!</definedName>
    <definedName name="__123Graph_B1993" hidden="1">#REF!</definedName>
    <definedName name="__123Graph_B1994" localSheetId="8" hidden="1">[6]Sheet3!#REF!</definedName>
    <definedName name="__123Graph_B1994" localSheetId="10" hidden="1">[6]Sheet3!#REF!</definedName>
    <definedName name="__123Graph_B1994" hidden="1">#REF!</definedName>
    <definedName name="__123Graph_B1995" localSheetId="8" hidden="1">[6]Sheet3!#REF!</definedName>
    <definedName name="__123Graph_B1995" localSheetId="10" hidden="1">[6]Sheet3!#REF!</definedName>
    <definedName name="__123Graph_B1995" hidden="1">#REF!</definedName>
    <definedName name="__123Graph_B1996" localSheetId="8" hidden="1">[6]Sheet3!#REF!</definedName>
    <definedName name="__123Graph_B1996" localSheetId="10" hidden="1">[6]Sheet3!#REF!</definedName>
    <definedName name="__123Graph_B1996" hidden="1">#REF!</definedName>
    <definedName name="__123Graph_BBAR" localSheetId="8" hidden="1">[6]Sheet3!#REF!</definedName>
    <definedName name="__123Graph_BBAR" localSheetId="10" hidden="1">[6]Sheet3!#REF!</definedName>
    <definedName name="__123Graph_BBAR" hidden="1">#REF!</definedName>
    <definedName name="__123Graph_BCOAL" localSheetId="2" hidden="1">'[7]As-Fin'!#REF!</definedName>
    <definedName name="__123Graph_BCOAL" localSheetId="1" hidden="1">#REF!</definedName>
    <definedName name="__123Graph_BCOAL" localSheetId="8" hidden="1">'[7]As-Fin'!#REF!</definedName>
    <definedName name="__123Graph_BCOAL" localSheetId="10" hidden="1">#REF!</definedName>
    <definedName name="__123Graph_BCOAL" hidden="1">'[7]As-Fin'!#REF!</definedName>
    <definedName name="__123Graph_C" localSheetId="2" hidden="1">'[5]As-Fin'!#REF!</definedName>
    <definedName name="__123Graph_C" localSheetId="1" hidden="1">#REF!</definedName>
    <definedName name="__123Graph_C" localSheetId="8" hidden="1">'[5]As-Fin'!#REF!</definedName>
    <definedName name="__123Graph_C" localSheetId="10" hidden="1">#REF!</definedName>
    <definedName name="__123Graph_C" hidden="1">'[5]As-Fin'!#REF!</definedName>
    <definedName name="__123Graph_CBAR" localSheetId="8" hidden="1">[6]Sheet3!#REF!</definedName>
    <definedName name="__123Graph_CBAR" localSheetId="10" hidden="1">[6]Sheet3!#REF!</definedName>
    <definedName name="__123Graph_CBAR" hidden="1">#REF!</definedName>
    <definedName name="__123Graph_CCOAL" localSheetId="2" hidden="1">'[7]As-Fin'!#REF!</definedName>
    <definedName name="__123Graph_CCOAL" localSheetId="1" hidden="1">#REF!</definedName>
    <definedName name="__123Graph_CCOAL" localSheetId="8" hidden="1">'[7]As-Fin'!#REF!</definedName>
    <definedName name="__123Graph_CCOAL" localSheetId="10" hidden="1">#REF!</definedName>
    <definedName name="__123Graph_CCOAL" hidden="1">'[7]As-Fin'!#REF!</definedName>
    <definedName name="__123Graph_D" localSheetId="2" hidden="1">[8]Financing!#REF!</definedName>
    <definedName name="__123Graph_D" localSheetId="1" hidden="1">#REF!</definedName>
    <definedName name="__123Graph_D" localSheetId="8" hidden="1">[8]Financing!#REF!</definedName>
    <definedName name="__123Graph_D" localSheetId="10" hidden="1">#REF!</definedName>
    <definedName name="__123Graph_D" hidden="1">[8]Financing!#REF!</definedName>
    <definedName name="__123Graph_DBAR" localSheetId="8" hidden="1">[6]Sheet3!#REF!</definedName>
    <definedName name="__123Graph_DBAR" localSheetId="10" hidden="1">[6]Sheet3!#REF!</definedName>
    <definedName name="__123Graph_DBAR" hidden="1">#REF!</definedName>
    <definedName name="__123Graph_DCOAL" localSheetId="2" hidden="1">'[7]As-Fin'!#REF!</definedName>
    <definedName name="__123Graph_DCOAL" localSheetId="1" hidden="1">#REF!</definedName>
    <definedName name="__123Graph_DCOAL" localSheetId="8" hidden="1">'[7]As-Fin'!#REF!</definedName>
    <definedName name="__123Graph_DCOAL" localSheetId="10" hidden="1">#REF!</definedName>
    <definedName name="__123Graph_DCOAL" hidden="1">'[7]As-Fin'!#REF!</definedName>
    <definedName name="__123Graph_E" localSheetId="2" hidden="1">'[7]As-Fin'!#REF!</definedName>
    <definedName name="__123Graph_E" localSheetId="1" hidden="1">#REF!</definedName>
    <definedName name="__123Graph_E" localSheetId="8" hidden="1">'[7]As-Fin'!#REF!</definedName>
    <definedName name="__123Graph_E" localSheetId="10" hidden="1">#REF!</definedName>
    <definedName name="__123Graph_E" hidden="1">'[7]As-Fin'!#REF!</definedName>
    <definedName name="__123Graph_EBAR" localSheetId="8" hidden="1">[6]Sheet3!#REF!</definedName>
    <definedName name="__123Graph_EBAR" localSheetId="10" hidden="1">[6]Sheet3!#REF!</definedName>
    <definedName name="__123Graph_EBAR" hidden="1">#REF!</definedName>
    <definedName name="__123Graph_ECOAL" localSheetId="2" hidden="1">'[7]As-Fin'!#REF!</definedName>
    <definedName name="__123Graph_ECOAL" localSheetId="1" hidden="1">#REF!</definedName>
    <definedName name="__123Graph_ECOAL" localSheetId="8" hidden="1">'[7]As-Fin'!#REF!</definedName>
    <definedName name="__123Graph_ECOAL" localSheetId="10" hidden="1">#REF!</definedName>
    <definedName name="__123Graph_ECOAL" hidden="1">'[7]As-Fin'!#REF!</definedName>
    <definedName name="__123Graph_F" localSheetId="8" hidden="1">#REF!</definedName>
    <definedName name="__123Graph_F" localSheetId="10" hidden="1">#REF!</definedName>
    <definedName name="__123Graph_F" hidden="1">#REF!</definedName>
    <definedName name="__123Graph_FBAR" localSheetId="8" hidden="1">[6]Sheet3!#REF!</definedName>
    <definedName name="__123Graph_FBAR" localSheetId="10" hidden="1">[6]Sheet3!#REF!</definedName>
    <definedName name="__123Graph_FBAR" hidden="1">#REF!</definedName>
    <definedName name="__123Graph_X" localSheetId="2" hidden="1">[9]Cases!#REF!</definedName>
    <definedName name="__123Graph_X" localSheetId="1" hidden="1">#REF!</definedName>
    <definedName name="__123Graph_X" localSheetId="8" hidden="1">[9]Cases!#REF!</definedName>
    <definedName name="__123Graph_X" localSheetId="10" hidden="1">#REF!</definedName>
    <definedName name="__123Graph_X" hidden="1">[9]Cases!#REF!</definedName>
    <definedName name="__123Graph_X1991" localSheetId="8" hidden="1">[6]Sheet3!#REF!</definedName>
    <definedName name="__123Graph_X1991" localSheetId="10" hidden="1">[6]Sheet3!#REF!</definedName>
    <definedName name="__123Graph_X1991" hidden="1">#REF!</definedName>
    <definedName name="__123Graph_X1992" localSheetId="8" hidden="1">[6]Sheet3!#REF!</definedName>
    <definedName name="__123Graph_X1992" localSheetId="10" hidden="1">[6]Sheet3!#REF!</definedName>
    <definedName name="__123Graph_X1992" hidden="1">#REF!</definedName>
    <definedName name="__123Graph_X1993" localSheetId="8" hidden="1">[6]Sheet3!#REF!</definedName>
    <definedName name="__123Graph_X1993" localSheetId="10" hidden="1">[6]Sheet3!#REF!</definedName>
    <definedName name="__123Graph_X1993" hidden="1">#REF!</definedName>
    <definedName name="__123Graph_X1994" localSheetId="8" hidden="1">[6]Sheet3!#REF!</definedName>
    <definedName name="__123Graph_X1994" localSheetId="10" hidden="1">[6]Sheet3!#REF!</definedName>
    <definedName name="__123Graph_X1994" hidden="1">#REF!</definedName>
    <definedName name="__123Graph_X1995" localSheetId="8" hidden="1">[6]Sheet3!#REF!</definedName>
    <definedName name="__123Graph_X1995" localSheetId="10" hidden="1">[6]Sheet3!#REF!</definedName>
    <definedName name="__123Graph_X1995" hidden="1">#REF!</definedName>
    <definedName name="__123Graph_X1996" localSheetId="8" hidden="1">[6]Sheet3!#REF!</definedName>
    <definedName name="__123Graph_X1996" localSheetId="10" hidden="1">[6]Sheet3!#REF!</definedName>
    <definedName name="__123Graph_X1996" hidden="1">#REF!</definedName>
    <definedName name="__123Graph_XCOAL" localSheetId="2" hidden="1">'[7]As-Fin'!#REF!</definedName>
    <definedName name="__123Graph_XCOAL" localSheetId="1" hidden="1">#REF!</definedName>
    <definedName name="__123Graph_XCOAL" localSheetId="8" hidden="1">'[7]As-Fin'!#REF!</definedName>
    <definedName name="__123Graph_XCOAL" localSheetId="10" hidden="1">#REF!</definedName>
    <definedName name="__123Graph_XCOAL" hidden="1">'[7]As-Fin'!#REF!</definedName>
    <definedName name="__a2" hidden="1">[1]Assum!$B$23:$B$40</definedName>
    <definedName name="__a3" hidden="1">[1]Assum!$C$23:$C$40</definedName>
    <definedName name="__a36" localSheetId="8" hidden="1">{"Accretion";#N/A;FALSE;"Assum"}</definedName>
    <definedName name="__a36" localSheetId="10" hidden="1">{"Accretion";#N/A;FALSE;"Assum"}</definedName>
    <definedName name="__a36" hidden="1">{"Accretion";#N/A;FALSE;"Assum"}</definedName>
    <definedName name="__a37" localSheetId="8" hidden="1">{#N/A,#N/A,TRUE,"Lines",#N/A,#N/A,TRUE;"Stations",#N/A,#N/A,TRUE,"Cap. Expenses",#N/A,#N/A;TRUE,"Land",#N/A,#N/A,TRUE,"Cen Proces Sys",#N/A;#N/A,TRUE,"telecom",#N/A,#N/A,TRUE,"Other"}</definedName>
    <definedName name="__a37" localSheetId="10" hidden="1">{#N/A,#N/A,TRUE,"Lines",#N/A,#N/A,TRUE;"Stations",#N/A,#N/A,TRUE,"Cap. Expenses",#N/A,#N/A;TRUE,"Land",#N/A,#N/A,TRUE,"Cen Proces Sys",#N/A;#N/A,TRUE,"telecom",#N/A,#N/A,TRUE,"Other"}</definedName>
    <definedName name="__a37" hidden="1">{#N/A,#N/A,TRUE,"Lines",#N/A,#N/A,TRUE;"Stations",#N/A,#N/A,TRUE,"Cap. Expenses",#N/A,#N/A;TRUE,"Land",#N/A,#N/A,TRUE,"Cen Proces Sys",#N/A;#N/A,TRUE,"telecom",#N/A,#N/A,TRUE,"Other"}</definedName>
    <definedName name="__a38" localSheetId="8" hidden="1">{"Assumptions";#N/A;FALSE;"Assum"}</definedName>
    <definedName name="__a38" localSheetId="10" hidden="1">{"Assumptions";#N/A;FALSE;"Assum"}</definedName>
    <definedName name="__a38" hidden="1">{"Assumptions";#N/A;FALSE;"Assum"}</definedName>
    <definedName name="__a39" localSheetId="8" hidden="1">{#N/A;#N/A;FALSE;"CAG"}</definedName>
    <definedName name="__a39" localSheetId="10" hidden="1">{#N/A;#N/A;FALSE;"CAG"}</definedName>
    <definedName name="__a39" hidden="1">{#N/A;#N/A;FALSE;"CAG"}</definedName>
    <definedName name="__a4" hidden="1">[1]Assum!$E$23:$E$40</definedName>
    <definedName name="__a40" localSheetId="8" hidden="1">{#N/A;#N/A;FALSE;"CPB"}</definedName>
    <definedName name="__a40" localSheetId="10" hidden="1">{#N/A;#N/A;FALSE;"CPB"}</definedName>
    <definedName name="__a40" hidden="1">{#N/A;#N/A;FALSE;"CPB"}</definedName>
    <definedName name="__a41" localSheetId="8" hidden="1">{#N/A;#N/A;FALSE;"Credit Summary"}</definedName>
    <definedName name="__a41" localSheetId="10" hidden="1">{#N/A;#N/A;FALSE;"Credit Summary"}</definedName>
    <definedName name="__a41" hidden="1">{#N/A;#N/A;FALSE;"Credit Summary"}</definedName>
    <definedName name="__a42" localSheetId="8" hidden="1">{"FCB_ALL";#N/A;FALSE;"FCB"}</definedName>
    <definedName name="__a42" localSheetId="10" hidden="1">{"FCB_ALL";#N/A;FALSE;"FCB"}</definedName>
    <definedName name="__a42" hidden="1">{"FCB_ALL";#N/A;FALSE;"FCB"}</definedName>
    <definedName name="__a43" localSheetId="8" hidden="1">{"FCB_ALL";#N/A;FALSE;"FCB"}</definedName>
    <definedName name="__a43" localSheetId="10" hidden="1">{"FCB_ALL";#N/A;FALSE;"FCB"}</definedName>
    <definedName name="__a43" hidden="1">{"FCB_ALL";#N/A;FALSE;"FCB"}</definedName>
    <definedName name="__a44"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5" localSheetId="8" hidden="1">{#N/A;#N/A;FALSE;"GIS"}</definedName>
    <definedName name="__a45" localSheetId="10" hidden="1">{#N/A;#N/A;FALSE;"GIS"}</definedName>
    <definedName name="__a45" hidden="1">{#N/A;#N/A;FALSE;"GIS"}</definedName>
    <definedName name="__a46" localSheetId="8" hidden="1">{#N/A,#N/A,TRUE,"Cover His PWC",#N/A,#N/A,TRUE;"P&amp;L",#N/A,#N/A,TRUE,"BS",#N/A,#N/A;TRUE,"Depreciation",#N/A,#N/A,TRUE,"GRAPHS",#N/A;#N/A,TRUE,"DCF EBITDA Multiple",#N/A,#N/A,TRUE,"DCF Perpetual Growth"}</definedName>
    <definedName name="__a46" localSheetId="10" hidden="1">{#N/A,#N/A,TRUE,"Cover His PWC",#N/A,#N/A,TRUE;"P&amp;L",#N/A,#N/A,TRUE,"BS",#N/A,#N/A;TRUE,"Depreciation",#N/A,#N/A,TRUE,"GRAPHS",#N/A;#N/A,TRUE,"DCF EBITDA Multiple",#N/A,#N/A,TRUE,"DCF Perpetual Growth"}</definedName>
    <definedName name="__a46" hidden="1">{#N/A,#N/A,TRUE,"Cover His PWC",#N/A,#N/A,TRUE;"P&amp;L",#N/A,#N/A,TRUE,"BS",#N/A,#N/A;TRUE,"Depreciation",#N/A,#N/A,TRUE,"GRAPHS",#N/A;#N/A,TRUE,"DCF EBITDA Multiple",#N/A,#N/A,TRUE,"DCF Perpetual Growth"}</definedName>
    <definedName name="__a47" localSheetId="8" hidden="1">{#N/A,#N/A,TRUE,"Cover His T",#N/A,#N/A,TRUE;"P&amp;L",#N/A,#N/A,TRUE,"BS",#N/A,#N/A;TRUE,"Depreciation",#N/A,#N/A,TRUE,"GRAPHS",#N/A;#N/A,TRUE,"DCF EBITDA Multiple",#N/A,#N/A,TRUE,"DCF Perpetual Growth"}</definedName>
    <definedName name="__a47" localSheetId="10" hidden="1">{#N/A,#N/A,TRUE,"Cover His T",#N/A,#N/A,TRUE;"P&amp;L",#N/A,#N/A,TRUE,"BS",#N/A,#N/A;TRUE,"Depreciation",#N/A,#N/A,TRUE,"GRAPHS",#N/A;#N/A,TRUE,"DCF EBITDA Multiple",#N/A,#N/A,TRUE,"DCF Perpetual Growth"}</definedName>
    <definedName name="__a47" hidden="1">{#N/A,#N/A,TRUE,"Cover His T",#N/A,#N/A,TRUE;"P&amp;L",#N/A,#N/A,TRUE,"BS",#N/A,#N/A;TRUE,"Depreciation",#N/A,#N/A,TRUE,"GRAPHS",#N/A;#N/A,TRUE,"DCF EBITDA Multiple",#N/A,#N/A,TRUE,"DCF Perpetual Growth"}</definedName>
    <definedName name="__a48" localSheetId="8" hidden="1">{#N/A;#N/A;FALSE;"HNZ"}</definedName>
    <definedName name="__a48" localSheetId="10" hidden="1">{#N/A;#N/A;FALSE;"HNZ"}</definedName>
    <definedName name="__a48" hidden="1">{#N/A;#N/A;FALSE;"HNZ"}</definedName>
    <definedName name="__a49"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5" hidden="1">[1]Assum!$F$23:$F$40</definedName>
    <definedName name="__a50" localSheetId="8" hidden="1">{#N/A;#N/A;FALSE;"K"}</definedName>
    <definedName name="__a50" localSheetId="10" hidden="1">{#N/A;#N/A;FALSE;"K"}</definedName>
    <definedName name="__a50" hidden="1">{#N/A;#N/A;FALSE;"K"}</definedName>
    <definedName name="__a5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2" localSheetId="8" hidden="1">{#N/A;#N/A;FALSE;"MCCRK"}</definedName>
    <definedName name="__a52" localSheetId="10" hidden="1">{#N/A;#N/A;FALSE;"MCCRK"}</definedName>
    <definedName name="__a52" hidden="1">{#N/A;#N/A;FALSE;"MCCRK"}</definedName>
    <definedName name="__a53" localSheetId="8" hidden="1">{#N/A;#N/A;FALSE;"NA"}</definedName>
    <definedName name="__a53" localSheetId="10" hidden="1">{#N/A;#N/A;FALSE;"NA"}</definedName>
    <definedName name="__a53" hidden="1">{#N/A;#N/A;FALSE;"NA"}</definedName>
    <definedName name="__a54" localSheetId="8" hidden="1">{"cap_structure",#N/A,FALSE,"Graph-Mkt Cap";"price",#N/A,FALSE,"Graph-Price";"ebit",#N/A,FALSE,"Graph-EBITDA";"ebitda",#N/A,FALSE,"Graph-EBITDA"}</definedName>
    <definedName name="__a54" localSheetId="10" hidden="1">{"cap_structure",#N/A,FALSE,"Graph-Mkt Cap";"price",#N/A,FALSE,"Graph-Price";"ebit",#N/A,FALSE,"Graph-EBITDA";"ebitda",#N/A,FALSE,"Graph-EBITDA"}</definedName>
    <definedName name="__a54" hidden="1">{"cap_structure",#N/A,FALSE,"Graph-Mkt Cap";"price",#N/A,FALSE,"Graph-Price";"ebit",#N/A,FALSE,"Graph-EBITDA";"ebitda",#N/A,FALSE,"Graph-EBITDA"}</definedName>
    <definedName name="__a55" localSheetId="8" hidden="1">{"inputs raw data";#N/A;TRUE;"INPUT"}</definedName>
    <definedName name="__a55" localSheetId="10" hidden="1">{"inputs raw data";#N/A;TRUE;"INPUT"}</definedName>
    <definedName name="__a55" hidden="1">{"inputs raw data";#N/A;TRUE;"INPUT"}</definedName>
    <definedName name="__a56" localSheetId="8" hidden="1">{"summary1",#N/A,TRUE;"Comps","summary2",#N/A;TRUE,"Comps","summary3";#N/A,TRUE,"Comps"}</definedName>
    <definedName name="__a56" localSheetId="10" hidden="1">{"summary1",#N/A,TRUE;"Comps","summary2",#N/A;TRUE,"Comps","summary3";#N/A,TRUE,"Comps"}</definedName>
    <definedName name="__a56" hidden="1">{"summary1",#N/A,TRUE;"Comps","summary2",#N/A;TRUE,"Comps","summary3";#N/A,TRUE,"Comps"}</definedName>
    <definedName name="__a57" localSheetId="8" hidden="1">{"summary1",#N/A,TRUE;"Comps","summary2",#N/A;TRUE,"Comps","summary3";#N/A,TRUE,"Comps"}</definedName>
    <definedName name="__a57" localSheetId="10" hidden="1">{"summary1",#N/A,TRUE;"Comps","summary2",#N/A;TRUE,"Comps","summary3";#N/A,TRUE,"Comps"}</definedName>
    <definedName name="__a57" hidden="1">{"summary1",#N/A,TRUE;"Comps","summary2",#N/A;TRUE,"Comps","summary3";#N/A,TRUE,"Comps"}</definedName>
    <definedName name="__a58" localSheetId="8" hidden="1">{#N/A,"DR",FALSE,"increm pf",#N/A,"MAMSI";FALSE,"increm pf",#N/A,"MAXI",FALSE,"increm pf";#N/A,"PCAM",FALSE,"increm pf",#N/A,"PHSV";FALSE,"increm pf",#N/A,"SIE",FALSE,"increm pf"}</definedName>
    <definedName name="__a58" localSheetId="10" hidden="1">{#N/A,"DR",FALSE,"increm pf",#N/A,"MAMSI";FALSE,"increm pf",#N/A,"MAXI",FALSE,"increm pf";#N/A,"PCAM",FALSE,"increm pf",#N/A,"PHSV";FALSE,"increm pf",#N/A,"SIE",FALSE,"increm pf"}</definedName>
    <definedName name="__a58" hidden="1">{#N/A,"DR",FALSE,"increm pf",#N/A,"MAMSI";FALSE,"increm pf",#N/A,"MAXI",FALSE,"increm pf";#N/A,"PCAM",FALSE,"increm pf",#N/A,"PHSV";FALSE,"increm pf",#N/A,"SIE",FALSE,"increm pf"}</definedName>
    <definedName name="__a59"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6"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0" localSheetId="8" hidden="1">{#N/A,#N/A,TRUE,"Cover Repl",#N/A,#N/A,TRUE,"P&amp;L";#N/A,#N/A,TRUE,"P&amp;L (2)",#N/A,#N/A,TRUE,"BS";#N/A,#N/A,TRUE,"Depreciation",#N/A,#N/A,TRUE,"GRAPHS";#N/A,#N/A,TRUE,"DCF EBITDA Multiple",#N/A,#N/A,TRUE,"DCF Perpetual Growth"}</definedName>
    <definedName name="__a60" localSheetId="10" hidden="1">{#N/A,#N/A,TRUE,"Cover Repl",#N/A,#N/A,TRUE,"P&amp;L";#N/A,#N/A,TRUE,"P&amp;L (2)",#N/A,#N/A,TRUE,"BS";#N/A,#N/A,TRUE,"Depreciation",#N/A,#N/A,TRUE,"GRAPHS";#N/A,#N/A,TRUE,"DCF EBITDA Multiple",#N/A,#N/A,TRUE,"DCF Perpetual Growth"}</definedName>
    <definedName name="__a60" hidden="1">{#N/A,#N/A,TRUE,"Cover Repl",#N/A,#N/A,TRUE,"P&amp;L";#N/A,#N/A,TRUE,"P&amp;L (2)",#N/A,#N/A,TRUE,"BS";#N/A,#N/A,TRUE,"Depreciation",#N/A,#N/A,TRUE,"GRAPHS";#N/A,#N/A,TRUE,"DCF EBITDA Multiple",#N/A,#N/A,TRUE,"DCF Perpetual Growth"}</definedName>
    <definedName name="__a61" localSheetId="8" hidden="1">{#N/A;#N/A;FALSE;"Trading Summary"}</definedName>
    <definedName name="__a61" localSheetId="10" hidden="1">{#N/A;#N/A;FALSE;"Trading Summary"}</definedName>
    <definedName name="__a61" hidden="1">{#N/A;#N/A;FALSE;"Trading Summary"}</definedName>
    <definedName name="__a62"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3" localSheetId="8" hidden="1">{#N/A;#N/A;FALSE;"WWY"}</definedName>
    <definedName name="__a63" localSheetId="10" hidden="1">{#N/A;#N/A;FALSE;"WWY"}</definedName>
    <definedName name="__a63" hidden="1">{#N/A;#N/A;FALSE;"WWY"}</definedName>
    <definedName name="__a64"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5"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6"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7"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7" localSheetId="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1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bs2" localSheetId="1">#REF!</definedName>
    <definedName name="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A200" localSheetId="8" hidden="1">{#N/A,#N/A,FALSE,"Aging Summary";#N/A,#N/A,FALSE,"Ratio Analysis";#N/A,#N/A,FALSE,"Test 120 Day Accts";#N/A,#N/A,FALSE,"Tickmarks"}</definedName>
    <definedName name="__FA200" localSheetId="10" hidden="1">{#N/A,#N/A,FALSE,"Aging Summary";#N/A,#N/A,FALSE,"Ratio Analysis";#N/A,#N/A,FALSE,"Test 120 Day Accts";#N/A,#N/A,FALSE,"Tickmarks"}</definedName>
    <definedName name="__FA200" hidden="1">{#N/A,#N/A,FALSE,"Aging Summary";#N/A,#N/A,FALSE,"Ratio Analysis";#N/A,#N/A,FALSE,"Test 120 Day Accts";#N/A,#N/A,FALSE,"Tickmarks"}</definedName>
    <definedName name="__FDS_HYPERLINK_TOGGLE_STATE__" hidden="1">"ON"</definedName>
    <definedName name="__IntlFixup" hidden="1">TRUE</definedName>
    <definedName name="__IntlFixupTable" localSheetId="2" hidden="1">#REF!</definedName>
    <definedName name="__IntlFixupTable" localSheetId="1" hidden="1">#REF!</definedName>
    <definedName name="__IntlFixupTable" localSheetId="8" hidden="1">#REF!</definedName>
    <definedName name="__IntlFixupTable" localSheetId="10" hidden="1">#REF!</definedName>
    <definedName name="__IntlFixupTable" hidden="1">#REF!</definedName>
    <definedName name="__K66000" localSheetId="1">#REF!</definedName>
    <definedName name="__K67000" localSheetId="1">#REF!</definedName>
    <definedName name="__NA1" hidden="1">[10]Footnotes!$B$5</definedName>
    <definedName name="__NA2" hidden="1">[10]Footnotes!$B$6</definedName>
    <definedName name="__NA3" hidden="1">[10]Footnotes!$B$7</definedName>
    <definedName name="__NA4" hidden="1">[10]Footnotes!$B$8</definedName>
    <definedName name="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PT200" localSheetId="8" hidden="1">{#N/A,#N/A,FALSE,"Aging Summary";#N/A,#N/A,FALSE,"Ratio Analysis";#N/A,#N/A,FALSE,"Test 120 Day Accts";#N/A,#N/A,FALSE,"Tickmarks"}</definedName>
    <definedName name="__PT200" localSheetId="10" hidden="1">{#N/A,#N/A,FALSE,"Aging Summary";#N/A,#N/A,FALSE,"Ratio Analysis";#N/A,#N/A,FALSE,"Test 120 Day Accts";#N/A,#N/A,FALSE,"Tickmarks"}</definedName>
    <definedName name="__PT200" hidden="1">{#N/A,#N/A,FALSE,"Aging Summary";#N/A,#N/A,FALSE,"Ratio Analysis";#N/A,#N/A,FALSE,"Test 120 Day Accts";#N/A,#N/A,FALSE,"Tickmarks"}</definedName>
    <definedName name="__q1" hidden="1">#N/A</definedName>
    <definedName name="__q3" hidden="1">'[2]1601 Detail information'!$H$130:$H$162</definedName>
    <definedName name="__UF1" localSheetId="8" hidden="1">{#N/A,#N/A,FALSE,"BreakoutFY95";#N/A,#N/A,FALSE,"BreakoutFY96";#N/A,#N/A,FALSE,"BreakoutFY97";#N/A,#N/A,FALSE,"BreakoutFY98"}</definedName>
    <definedName name="__UF1" localSheetId="10" hidden="1">{#N/A,#N/A,FALSE,"BreakoutFY95";#N/A,#N/A,FALSE,"BreakoutFY96";#N/A,#N/A,FALSE,"BreakoutFY97";#N/A,#N/A,FALSE,"BreakoutFY98"}</definedName>
    <definedName name="__UF1" hidden="1">{#N/A,#N/A,FALSE,"BreakoutFY95";#N/A,#N/A,FALSE,"BreakoutFY96";#N/A,#N/A,FALSE,"BreakoutFY97";#N/A,#N/A,FALSE,"BreakoutFY98"}</definedName>
    <definedName name="__www1" localSheetId="2" hidden="1">{#N/A,#N/A,FALSE,"schA"}</definedName>
    <definedName name="__www1" localSheetId="1" hidden="1">{#N/A,#N/A,FALSE,"schA"}</definedName>
    <definedName name="__www1" localSheetId="8" hidden="1">{#N/A,#N/A,FALSE,"schA"}</definedName>
    <definedName name="__www1" localSheetId="10" hidden="1">{#N/A,#N/A,FALSE,"schA"}</definedName>
    <definedName name="__www1" hidden="1">{#N/A,#N/A,FALSE,"schA"}</definedName>
    <definedName name="__www1_1" localSheetId="2" hidden="1">{#N/A,#N/A,FALSE,"schA"}</definedName>
    <definedName name="__www1_1" localSheetId="1" hidden="1">{#N/A,#N/A,FALSE,"schA"}</definedName>
    <definedName name="__www1_1" localSheetId="8" hidden="1">{#N/A,#N/A,FALSE,"schA"}</definedName>
    <definedName name="__www1_1" localSheetId="10" hidden="1">{#N/A,#N/A,FALSE,"schA"}</definedName>
    <definedName name="__www1_1" hidden="1">{#N/A,#N/A,FALSE,"schA"}</definedName>
    <definedName name="__www1_1_1" localSheetId="2" hidden="1">{#N/A,#N/A,FALSE,"schA"}</definedName>
    <definedName name="__www1_1_1" localSheetId="1" hidden="1">{#N/A,#N/A,FALSE,"schA"}</definedName>
    <definedName name="__www1_1_1" localSheetId="8" hidden="1">{#N/A,#N/A,FALSE,"schA"}</definedName>
    <definedName name="__www1_1_1" localSheetId="10" hidden="1">{#N/A,#N/A,FALSE,"schA"}</definedName>
    <definedName name="__www1_1_1" hidden="1">{#N/A,#N/A,FALSE,"schA"}</definedName>
    <definedName name="__www1_1_2" localSheetId="2" hidden="1">{#N/A,#N/A,FALSE,"schA"}</definedName>
    <definedName name="__www1_1_2" localSheetId="1" hidden="1">{#N/A,#N/A,FALSE,"schA"}</definedName>
    <definedName name="__www1_1_2" localSheetId="8" hidden="1">{#N/A,#N/A,FALSE,"schA"}</definedName>
    <definedName name="__www1_1_2" localSheetId="10" hidden="1">{#N/A,#N/A,FALSE,"schA"}</definedName>
    <definedName name="__www1_1_2" hidden="1">{#N/A,#N/A,FALSE,"schA"}</definedName>
    <definedName name="__www1_1_3" localSheetId="2" hidden="1">{#N/A,#N/A,FALSE,"schA"}</definedName>
    <definedName name="__www1_1_3" localSheetId="1" hidden="1">{#N/A,#N/A,FALSE,"schA"}</definedName>
    <definedName name="__www1_1_3" localSheetId="8" hidden="1">{#N/A,#N/A,FALSE,"schA"}</definedName>
    <definedName name="__www1_1_3" localSheetId="10" hidden="1">{#N/A,#N/A,FALSE,"schA"}</definedName>
    <definedName name="__www1_1_3" hidden="1">{#N/A,#N/A,FALSE,"schA"}</definedName>
    <definedName name="__www1_2" localSheetId="2" hidden="1">{#N/A,#N/A,FALSE,"schA"}</definedName>
    <definedName name="__www1_2" localSheetId="1" hidden="1">{#N/A,#N/A,FALSE,"schA"}</definedName>
    <definedName name="__www1_2" localSheetId="8" hidden="1">{#N/A,#N/A,FALSE,"schA"}</definedName>
    <definedName name="__www1_2" localSheetId="10" hidden="1">{#N/A,#N/A,FALSE,"schA"}</definedName>
    <definedName name="__www1_2" hidden="1">{#N/A,#N/A,FALSE,"schA"}</definedName>
    <definedName name="__www1_2_1" localSheetId="2" hidden="1">{#N/A,#N/A,FALSE,"schA"}</definedName>
    <definedName name="__www1_2_1" localSheetId="1" hidden="1">{#N/A,#N/A,FALSE,"schA"}</definedName>
    <definedName name="__www1_2_1" localSheetId="8" hidden="1">{#N/A,#N/A,FALSE,"schA"}</definedName>
    <definedName name="__www1_2_1" localSheetId="10" hidden="1">{#N/A,#N/A,FALSE,"schA"}</definedName>
    <definedName name="__www1_2_1" hidden="1">{#N/A,#N/A,FALSE,"schA"}</definedName>
    <definedName name="__www1_2_2" localSheetId="2" hidden="1">{#N/A,#N/A,FALSE,"schA"}</definedName>
    <definedName name="__www1_2_2" localSheetId="1" hidden="1">{#N/A,#N/A,FALSE,"schA"}</definedName>
    <definedName name="__www1_2_2" localSheetId="8" hidden="1">{#N/A,#N/A,FALSE,"schA"}</definedName>
    <definedName name="__www1_2_2" localSheetId="10" hidden="1">{#N/A,#N/A,FALSE,"schA"}</definedName>
    <definedName name="__www1_2_2" hidden="1">{#N/A,#N/A,FALSE,"schA"}</definedName>
    <definedName name="__www1_2_3" localSheetId="2" hidden="1">{#N/A,#N/A,FALSE,"schA"}</definedName>
    <definedName name="__www1_2_3" localSheetId="1" hidden="1">{#N/A,#N/A,FALSE,"schA"}</definedName>
    <definedName name="__www1_2_3" localSheetId="8" hidden="1">{#N/A,#N/A,FALSE,"schA"}</definedName>
    <definedName name="__www1_2_3" localSheetId="10" hidden="1">{#N/A,#N/A,FALSE,"schA"}</definedName>
    <definedName name="__www1_2_3" hidden="1">{#N/A,#N/A,FALSE,"schA"}</definedName>
    <definedName name="__www1_3" localSheetId="2" hidden="1">{#N/A,#N/A,FALSE,"schA"}</definedName>
    <definedName name="__www1_3" localSheetId="1" hidden="1">{#N/A,#N/A,FALSE,"schA"}</definedName>
    <definedName name="__www1_3" localSheetId="8" hidden="1">{#N/A,#N/A,FALSE,"schA"}</definedName>
    <definedName name="__www1_3" localSheetId="10" hidden="1">{#N/A,#N/A,FALSE,"schA"}</definedName>
    <definedName name="__www1_3" hidden="1">{#N/A,#N/A,FALSE,"schA"}</definedName>
    <definedName name="__www1_3_1" localSheetId="2" hidden="1">{#N/A,#N/A,FALSE,"schA"}</definedName>
    <definedName name="__www1_3_1" localSheetId="1" hidden="1">{#N/A,#N/A,FALSE,"schA"}</definedName>
    <definedName name="__www1_3_1" localSheetId="8" hidden="1">{#N/A,#N/A,FALSE,"schA"}</definedName>
    <definedName name="__www1_3_1" localSheetId="10" hidden="1">{#N/A,#N/A,FALSE,"schA"}</definedName>
    <definedName name="__www1_3_1" hidden="1">{#N/A,#N/A,FALSE,"schA"}</definedName>
    <definedName name="__www1_3_2" localSheetId="2" hidden="1">{#N/A,#N/A,FALSE,"schA"}</definedName>
    <definedName name="__www1_3_2" localSheetId="1" hidden="1">{#N/A,#N/A,FALSE,"schA"}</definedName>
    <definedName name="__www1_3_2" localSheetId="8" hidden="1">{#N/A,#N/A,FALSE,"schA"}</definedName>
    <definedName name="__www1_3_2" localSheetId="10" hidden="1">{#N/A,#N/A,FALSE,"schA"}</definedName>
    <definedName name="__www1_3_2" hidden="1">{#N/A,#N/A,FALSE,"schA"}</definedName>
    <definedName name="__www1_3_3" localSheetId="2" hidden="1">{#N/A,#N/A,FALSE,"schA"}</definedName>
    <definedName name="__www1_3_3" localSheetId="1" hidden="1">{#N/A,#N/A,FALSE,"schA"}</definedName>
    <definedName name="__www1_3_3" localSheetId="8" hidden="1">{#N/A,#N/A,FALSE,"schA"}</definedName>
    <definedName name="__www1_3_3" localSheetId="10" hidden="1">{#N/A,#N/A,FALSE,"schA"}</definedName>
    <definedName name="__www1_3_3" hidden="1">{#N/A,#N/A,FALSE,"schA"}</definedName>
    <definedName name="__www1_4" localSheetId="2" hidden="1">{#N/A,#N/A,FALSE,"schA"}</definedName>
    <definedName name="__www1_4" localSheetId="1" hidden="1">{#N/A,#N/A,FALSE,"schA"}</definedName>
    <definedName name="__www1_4" localSheetId="8" hidden="1">{#N/A,#N/A,FALSE,"schA"}</definedName>
    <definedName name="__www1_4" localSheetId="10" hidden="1">{#N/A,#N/A,FALSE,"schA"}</definedName>
    <definedName name="__www1_4" hidden="1">{#N/A,#N/A,FALSE,"schA"}</definedName>
    <definedName name="__www1_4_1" localSheetId="2" hidden="1">{#N/A,#N/A,FALSE,"schA"}</definedName>
    <definedName name="__www1_4_1" localSheetId="1" hidden="1">{#N/A,#N/A,FALSE,"schA"}</definedName>
    <definedName name="__www1_4_1" localSheetId="8" hidden="1">{#N/A,#N/A,FALSE,"schA"}</definedName>
    <definedName name="__www1_4_1" localSheetId="10" hidden="1">{#N/A,#N/A,FALSE,"schA"}</definedName>
    <definedName name="__www1_4_1" hidden="1">{#N/A,#N/A,FALSE,"schA"}</definedName>
    <definedName name="__www1_4_2" localSheetId="2" hidden="1">{#N/A,#N/A,FALSE,"schA"}</definedName>
    <definedName name="__www1_4_2" localSheetId="1" hidden="1">{#N/A,#N/A,FALSE,"schA"}</definedName>
    <definedName name="__www1_4_2" localSheetId="8" hidden="1">{#N/A,#N/A,FALSE,"schA"}</definedName>
    <definedName name="__www1_4_2" localSheetId="10" hidden="1">{#N/A,#N/A,FALSE,"schA"}</definedName>
    <definedName name="__www1_4_2" hidden="1">{#N/A,#N/A,FALSE,"schA"}</definedName>
    <definedName name="__www1_4_3" localSheetId="2" hidden="1">{#N/A,#N/A,FALSE,"schA"}</definedName>
    <definedName name="__www1_4_3" localSheetId="1" hidden="1">{#N/A,#N/A,FALSE,"schA"}</definedName>
    <definedName name="__www1_4_3" localSheetId="8" hidden="1">{#N/A,#N/A,FALSE,"schA"}</definedName>
    <definedName name="__www1_4_3" localSheetId="10" hidden="1">{#N/A,#N/A,FALSE,"schA"}</definedName>
    <definedName name="__www1_4_3" hidden="1">{#N/A,#N/A,FALSE,"schA"}</definedName>
    <definedName name="__www1_5" localSheetId="2" hidden="1">{#N/A,#N/A,FALSE,"schA"}</definedName>
    <definedName name="__www1_5" localSheetId="1" hidden="1">{#N/A,#N/A,FALSE,"schA"}</definedName>
    <definedName name="__www1_5" localSheetId="8" hidden="1">{#N/A,#N/A,FALSE,"schA"}</definedName>
    <definedName name="__www1_5" localSheetId="10" hidden="1">{#N/A,#N/A,FALSE,"schA"}</definedName>
    <definedName name="__www1_5" hidden="1">{#N/A,#N/A,FALSE,"schA"}</definedName>
    <definedName name="__www1_5_1" localSheetId="2" hidden="1">{#N/A,#N/A,FALSE,"schA"}</definedName>
    <definedName name="__www1_5_1" localSheetId="1" hidden="1">{#N/A,#N/A,FALSE,"schA"}</definedName>
    <definedName name="__www1_5_1" localSheetId="8" hidden="1">{#N/A,#N/A,FALSE,"schA"}</definedName>
    <definedName name="__www1_5_1" localSheetId="10" hidden="1">{#N/A,#N/A,FALSE,"schA"}</definedName>
    <definedName name="__www1_5_1" hidden="1">{#N/A,#N/A,FALSE,"schA"}</definedName>
    <definedName name="__www1_5_2" localSheetId="2" hidden="1">{#N/A,#N/A,FALSE,"schA"}</definedName>
    <definedName name="__www1_5_2" localSheetId="1" hidden="1">{#N/A,#N/A,FALSE,"schA"}</definedName>
    <definedName name="__www1_5_2" localSheetId="8" hidden="1">{#N/A,#N/A,FALSE,"schA"}</definedName>
    <definedName name="__www1_5_2" localSheetId="10" hidden="1">{#N/A,#N/A,FALSE,"schA"}</definedName>
    <definedName name="__www1_5_2" hidden="1">{#N/A,#N/A,FALSE,"schA"}</definedName>
    <definedName name="__www1_5_3" localSheetId="2" hidden="1">{#N/A,#N/A,FALSE,"schA"}</definedName>
    <definedName name="__www1_5_3" localSheetId="1" hidden="1">{#N/A,#N/A,FALSE,"schA"}</definedName>
    <definedName name="__www1_5_3" localSheetId="8" hidden="1">{#N/A,#N/A,FALSE,"schA"}</definedName>
    <definedName name="__www1_5_3" localSheetId="10" hidden="1">{#N/A,#N/A,FALSE,"schA"}</definedName>
    <definedName name="__www1_5_3" hidden="1">{#N/A,#N/A,FALSE,"schA"}</definedName>
    <definedName name="_1" localSheetId="1">#REF!</definedName>
    <definedName name="_10" localSheetId="1">#REF!</definedName>
    <definedName name="_123Graph_B.1" localSheetId="8" hidden="1">#REF!</definedName>
    <definedName name="_123Graph_B.1" localSheetId="10" hidden="1">#REF!</definedName>
    <definedName name="_123Graph_B.1" hidden="1">#REF!</definedName>
    <definedName name="_1K" localSheetId="2" hidden="1">'[11]Material Listing'!#REF!</definedName>
    <definedName name="_1K" localSheetId="1" hidden="1">#REF!</definedName>
    <definedName name="_1K" localSheetId="8" hidden="1">'[11]Material Listing'!#REF!</definedName>
    <definedName name="_1K" localSheetId="10" hidden="1">#REF!</definedName>
    <definedName name="_1K" hidden="1">'[11]Material Listing'!#REF!</definedName>
    <definedName name="_2" localSheetId="1">#REF!</definedName>
    <definedName name="_266A" localSheetId="1">#REF!</definedName>
    <definedName name="_266B" localSheetId="1">#REF!</definedName>
    <definedName name="_270A" localSheetId="1">#REF!</definedName>
    <definedName name="_270B" localSheetId="1">#REF!</definedName>
    <definedName name="_271A" localSheetId="1">#REF!</definedName>
    <definedName name="_271B" localSheetId="1">#REF!</definedName>
    <definedName name="_272A" localSheetId="1">#REF!</definedName>
    <definedName name="_272B" localSheetId="1">#REF!</definedName>
    <definedName name="_273A" localSheetId="1">#REF!</definedName>
    <definedName name="_273B" localSheetId="1">#REF!</definedName>
    <definedName name="_274A" localSheetId="1">#REF!</definedName>
    <definedName name="_274B" localSheetId="1">#REF!</definedName>
    <definedName name="_275A" localSheetId="1">#REF!</definedName>
    <definedName name="_275B" localSheetId="1">#REF!</definedName>
    <definedName name="_280A" localSheetId="1">#REF!</definedName>
    <definedName name="_280B" localSheetId="1">#REF!</definedName>
    <definedName name="_281A" localSheetId="1">#REF!</definedName>
    <definedName name="_281B" localSheetId="1">#REF!</definedName>
    <definedName name="_282A" localSheetId="1">#REF!</definedName>
    <definedName name="_282B" localSheetId="1">#REF!</definedName>
    <definedName name="_283A" localSheetId="1">#REF!</definedName>
    <definedName name="_283B" localSheetId="1">#REF!</definedName>
    <definedName name="_284A" localSheetId="1">#REF!</definedName>
    <definedName name="_284B" localSheetId="1">#REF!</definedName>
    <definedName name="_285A" localSheetId="1">#REF!</definedName>
    <definedName name="_285B" localSheetId="1">#REF!</definedName>
    <definedName name="_290A" localSheetId="1">#REF!</definedName>
    <definedName name="_290B" localSheetId="1">#REF!</definedName>
    <definedName name="_291A" localSheetId="1">#REF!</definedName>
    <definedName name="_291B" localSheetId="1">#REF!</definedName>
    <definedName name="_292A" localSheetId="1">#REF!</definedName>
    <definedName name="_292B" localSheetId="1">#REF!</definedName>
    <definedName name="_293A" localSheetId="1">#REF!</definedName>
    <definedName name="_293B" localSheetId="1">#REF!</definedName>
    <definedName name="_2S" localSheetId="2" hidden="1">'[12]MARK-UP'!#REF!</definedName>
    <definedName name="_2S" localSheetId="1" hidden="1">#REF!</definedName>
    <definedName name="_2S" localSheetId="8" hidden="1">'[12]MARK-UP'!#REF!</definedName>
    <definedName name="_2S" localSheetId="10" hidden="1">#REF!</definedName>
    <definedName name="_2S" hidden="1">'[12]MARK-UP'!#REF!</definedName>
    <definedName name="_3S" localSheetId="2" hidden="1">'[11]Material Listing'!#REF!</definedName>
    <definedName name="_3S" localSheetId="1" hidden="1">#REF!</definedName>
    <definedName name="_3S" localSheetId="8" hidden="1">'[11]Material Listing'!#REF!</definedName>
    <definedName name="_3S" localSheetId="10" hidden="1">#REF!</definedName>
    <definedName name="_3S" hidden="1">'[11]Material Listing'!#REF!</definedName>
    <definedName name="_4_0_K" localSheetId="2" hidden="1">'[11]Material Listing'!#REF!</definedName>
    <definedName name="_4_0_K" localSheetId="1" hidden="1">#REF!</definedName>
    <definedName name="_4_0_K" localSheetId="8" hidden="1">'[11]Material Listing'!#REF!</definedName>
    <definedName name="_4_0_K" localSheetId="10" hidden="1">#REF!</definedName>
    <definedName name="_4_0_K" hidden="1">'[11]Material Listing'!#REF!</definedName>
    <definedName name="_4201A" localSheetId="1">#REF!</definedName>
    <definedName name="_4201B" localSheetId="1">#REF!</definedName>
    <definedName name="_4202A" localSheetId="1">#REF!</definedName>
    <definedName name="_4202B" localSheetId="1">#REF!</definedName>
    <definedName name="_4203A" localSheetId="1">#REF!</definedName>
    <definedName name="_4203B" localSheetId="1">#REF!</definedName>
    <definedName name="_4204A" localSheetId="1">#REF!</definedName>
    <definedName name="_4204B" localSheetId="1">#REF!</definedName>
    <definedName name="_4206A" localSheetId="1">#REF!</definedName>
    <definedName name="_4206B" localSheetId="1">#REF!</definedName>
    <definedName name="_4207A" localSheetId="1">#REF!</definedName>
    <definedName name="_4207B" localSheetId="1">#REF!</definedName>
    <definedName name="_4208A" localSheetId="1">#REF!</definedName>
    <definedName name="_4208B" localSheetId="1">#REF!</definedName>
    <definedName name="_4209A" localSheetId="1">#REF!</definedName>
    <definedName name="_4209B" localSheetId="1">#REF!</definedName>
    <definedName name="_4210A" localSheetId="1">#REF!</definedName>
    <definedName name="_4210B" localSheetId="1">#REF!</definedName>
    <definedName name="_4211A" localSheetId="1">#REF!</definedName>
    <definedName name="_4211B" localSheetId="1">#REF!</definedName>
    <definedName name="_4212A" localSheetId="1">#REF!</definedName>
    <definedName name="_4212B" localSheetId="1">#REF!</definedName>
    <definedName name="_4221A" localSheetId="1">#REF!</definedName>
    <definedName name="_4221B" localSheetId="1">#REF!</definedName>
    <definedName name="_4222A" localSheetId="1">#REF!</definedName>
    <definedName name="_4222B" localSheetId="1">#REF!</definedName>
    <definedName name="_4231A" localSheetId="1">#REF!</definedName>
    <definedName name="_4231B" localSheetId="1">#REF!</definedName>
    <definedName name="_4232A" localSheetId="1">#REF!</definedName>
    <definedName name="_4232B" localSheetId="1">#REF!</definedName>
    <definedName name="_4234A" localSheetId="1">#REF!</definedName>
    <definedName name="_4234B" localSheetId="1">#REF!</definedName>
    <definedName name="_4235A" localSheetId="1">#REF!</definedName>
    <definedName name="_4235B" localSheetId="1">#REF!</definedName>
    <definedName name="_4236A" localSheetId="1">#REF!</definedName>
    <definedName name="_4236B" localSheetId="1">#REF!</definedName>
    <definedName name="_4240A" localSheetId="1">#REF!</definedName>
    <definedName name="_4240B" localSheetId="1">#REF!</definedName>
    <definedName name="_4243A" localSheetId="1">#REF!</definedName>
    <definedName name="_4245A" localSheetId="1">#REF!</definedName>
    <definedName name="_4245B" localSheetId="1">#REF!</definedName>
    <definedName name="_4246A" localSheetId="1">#REF!</definedName>
    <definedName name="_4246B" localSheetId="1">#REF!</definedName>
    <definedName name="_4251A" localSheetId="1">#REF!</definedName>
    <definedName name="_4251B" localSheetId="1">#REF!</definedName>
    <definedName name="_4251C" localSheetId="1">#REF!</definedName>
    <definedName name="_4252A" localSheetId="1">#REF!</definedName>
    <definedName name="_4252B" localSheetId="1">#REF!</definedName>
    <definedName name="_4255A" localSheetId="1">#REF!</definedName>
    <definedName name="_4255B" localSheetId="1">#REF!</definedName>
    <definedName name="_4257A" localSheetId="1">#REF!</definedName>
    <definedName name="_4257B" localSheetId="1">#REF!</definedName>
    <definedName name="_4262A" localSheetId="1">#REF!</definedName>
    <definedName name="_4262B" localSheetId="1">#REF!</definedName>
    <definedName name="_4265A" localSheetId="1">#REF!</definedName>
    <definedName name="_4265B" localSheetId="1">#REF!</definedName>
    <definedName name="_4270A" localSheetId="1">#REF!</definedName>
    <definedName name="_4270B" localSheetId="1">#REF!</definedName>
    <definedName name="_4283A" localSheetId="1">#REF!</definedName>
    <definedName name="_4283B" localSheetId="1">#REF!</definedName>
    <definedName name="_4290A" localSheetId="1">#REF!</definedName>
    <definedName name="_4290B" localSheetId="1">#REF!</definedName>
    <definedName name="_4294A" localSheetId="1">#REF!</definedName>
    <definedName name="_4294B" localSheetId="1">#REF!</definedName>
    <definedName name="_4298A" localSheetId="1">#REF!</definedName>
    <definedName name="_4298B" localSheetId="1">#REF!</definedName>
    <definedName name="_5_0_S" localSheetId="2" hidden="1">'[13]MARK-UP'!#REF!</definedName>
    <definedName name="_5_0_S" localSheetId="1" hidden="1">#REF!</definedName>
    <definedName name="_5_0_S" localSheetId="8" hidden="1">'[13]MARK-UP'!#REF!</definedName>
    <definedName name="_5_0_S" localSheetId="10" hidden="1">#REF!</definedName>
    <definedName name="_5_0_S" hidden="1">'[13]MARK-UP'!#REF!</definedName>
    <definedName name="_6_0_S" localSheetId="2" hidden="1">'[11]Material Listing'!#REF!</definedName>
    <definedName name="_6_0_S" localSheetId="1" hidden="1">#REF!</definedName>
    <definedName name="_6_0_S" localSheetId="8" hidden="1">'[11]Material Listing'!#REF!</definedName>
    <definedName name="_6_0_S" localSheetId="10" hidden="1">#REF!</definedName>
    <definedName name="_6_0_S" hidden="1">'[11]Material Listing'!#REF!</definedName>
    <definedName name="_7200" localSheetId="1">#REF!</definedName>
    <definedName name="_7800" localSheetId="1">#REF!</definedName>
    <definedName name="_8500" localSheetId="1">#REF!</definedName>
    <definedName name="_8600" localSheetId="1">#REF!</definedName>
    <definedName name="_8700" localSheetId="1">#REF!</definedName>
    <definedName name="_8900" localSheetId="1">#REF!</definedName>
    <definedName name="_911A" localSheetId="1">#REF!</definedName>
    <definedName name="_912A" localSheetId="1">#REF!</definedName>
    <definedName name="_921A" localSheetId="1">#REF!</definedName>
    <definedName name="_922A" localSheetId="1">#REF!</definedName>
    <definedName name="_a1" localSheetId="8" hidden="1">{"NewCo_View",#N/A,FALSE,"Calculations"}</definedName>
    <definedName name="_a1" localSheetId="10" hidden="1">{"NewCo_View",#N/A,FALSE,"Calculations"}</definedName>
    <definedName name="_a1" hidden="1">{"NewCo_View",#N/A,FALSE,"Calculations"}</definedName>
    <definedName name="_a3" hidden="1">[1]Assum!$C$23:$C$40</definedName>
    <definedName name="_a36" localSheetId="8" hidden="1">{"Accretion";#N/A;FALSE;"Assum"}</definedName>
    <definedName name="_a36" localSheetId="10" hidden="1">{"Accretion";#N/A;FALSE;"Assum"}</definedName>
    <definedName name="_a36" hidden="1">{"Accretion";#N/A;FALSE;"Assum"}</definedName>
    <definedName name="_a37" localSheetId="8" hidden="1">{#N/A,#N/A,TRUE,"Lines",#N/A,#N/A,TRUE;"Stations",#N/A,#N/A,TRUE,"Cap. Expenses",#N/A,#N/A;TRUE,"Land",#N/A,#N/A,TRUE,"Cen Proces Sys",#N/A;#N/A,TRUE,"telecom",#N/A,#N/A,TRUE,"Other"}</definedName>
    <definedName name="_a37" localSheetId="10" hidden="1">{#N/A,#N/A,TRUE,"Lines",#N/A,#N/A,TRUE;"Stations",#N/A,#N/A,TRUE,"Cap. Expenses",#N/A,#N/A;TRUE,"Land",#N/A,#N/A,TRUE,"Cen Proces Sys",#N/A;#N/A,TRUE,"telecom",#N/A,#N/A,TRUE,"Other"}</definedName>
    <definedName name="_a37" hidden="1">{#N/A,#N/A,TRUE,"Lines",#N/A,#N/A,TRUE;"Stations",#N/A,#N/A,TRUE,"Cap. Expenses",#N/A,#N/A;TRUE,"Land",#N/A,#N/A,TRUE,"Cen Proces Sys",#N/A;#N/A,TRUE,"telecom",#N/A,#N/A,TRUE,"Other"}</definedName>
    <definedName name="_a38" localSheetId="8" hidden="1">{"Assumptions";#N/A;FALSE;"Assum"}</definedName>
    <definedName name="_a38" localSheetId="10" hidden="1">{"Assumptions";#N/A;FALSE;"Assum"}</definedName>
    <definedName name="_a38" hidden="1">{"Assumptions";#N/A;FALSE;"Assum"}</definedName>
    <definedName name="_a39" localSheetId="8" hidden="1">{#N/A;#N/A;FALSE;"CAG"}</definedName>
    <definedName name="_a39" localSheetId="10" hidden="1">{#N/A;#N/A;FALSE;"CAG"}</definedName>
    <definedName name="_a39" hidden="1">{#N/A;#N/A;FALSE;"CAG"}</definedName>
    <definedName name="_a4" hidden="1">[1]Assum!$E$23:$E$40</definedName>
    <definedName name="_a40" localSheetId="8" hidden="1">{#N/A;#N/A;FALSE;"CPB"}</definedName>
    <definedName name="_a40" localSheetId="10" hidden="1">{#N/A;#N/A;FALSE;"CPB"}</definedName>
    <definedName name="_a40" hidden="1">{#N/A;#N/A;FALSE;"CPB"}</definedName>
    <definedName name="_a41" localSheetId="8" hidden="1">{#N/A;#N/A;FALSE;"Credit Summary"}</definedName>
    <definedName name="_a41" localSheetId="10" hidden="1">{#N/A;#N/A;FALSE;"Credit Summary"}</definedName>
    <definedName name="_a41" hidden="1">{#N/A;#N/A;FALSE;"Credit Summary"}</definedName>
    <definedName name="_a42" localSheetId="8" hidden="1">{"FCB_ALL";#N/A;FALSE;"FCB"}</definedName>
    <definedName name="_a42" localSheetId="10" hidden="1">{"FCB_ALL";#N/A;FALSE;"FCB"}</definedName>
    <definedName name="_a42" hidden="1">{"FCB_ALL";#N/A;FALSE;"FCB"}</definedName>
    <definedName name="_a43" localSheetId="8" hidden="1">{"FCB_ALL";#N/A;FALSE;"FCB"}</definedName>
    <definedName name="_a43" localSheetId="10" hidden="1">{"FCB_ALL";#N/A;FALSE;"FCB"}</definedName>
    <definedName name="_a43" hidden="1">{"FCB_ALL";#N/A;FALSE;"FCB"}</definedName>
    <definedName name="_a44"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5" localSheetId="8" hidden="1">{#N/A;#N/A;FALSE;"GIS"}</definedName>
    <definedName name="_a45" localSheetId="10" hidden="1">{#N/A;#N/A;FALSE;"GIS"}</definedName>
    <definedName name="_a45" hidden="1">{#N/A;#N/A;FALSE;"GIS"}</definedName>
    <definedName name="_a46" localSheetId="8" hidden="1">{#N/A,#N/A,TRUE,"Cover His PWC",#N/A,#N/A,TRUE;"P&amp;L",#N/A,#N/A,TRUE,"BS",#N/A,#N/A;TRUE,"Depreciation",#N/A,#N/A,TRUE,"GRAPHS",#N/A;#N/A,TRUE,"DCF EBITDA Multiple",#N/A,#N/A,TRUE,"DCF Perpetual Growth"}</definedName>
    <definedName name="_a46" localSheetId="10" hidden="1">{#N/A,#N/A,TRUE,"Cover His PWC",#N/A,#N/A,TRUE;"P&amp;L",#N/A,#N/A,TRUE,"BS",#N/A,#N/A;TRUE,"Depreciation",#N/A,#N/A,TRUE,"GRAPHS",#N/A;#N/A,TRUE,"DCF EBITDA Multiple",#N/A,#N/A,TRUE,"DCF Perpetual Growth"}</definedName>
    <definedName name="_a46" hidden="1">{#N/A,#N/A,TRUE,"Cover His PWC",#N/A,#N/A,TRUE;"P&amp;L",#N/A,#N/A,TRUE,"BS",#N/A,#N/A;TRUE,"Depreciation",#N/A,#N/A,TRUE,"GRAPHS",#N/A;#N/A,TRUE,"DCF EBITDA Multiple",#N/A,#N/A,TRUE,"DCF Perpetual Growth"}</definedName>
    <definedName name="_a47" localSheetId="8" hidden="1">{#N/A,#N/A,TRUE,"Cover His T",#N/A,#N/A,TRUE;"P&amp;L",#N/A,#N/A,TRUE,"BS",#N/A,#N/A;TRUE,"Depreciation",#N/A,#N/A,TRUE,"GRAPHS",#N/A;#N/A,TRUE,"DCF EBITDA Multiple",#N/A,#N/A,TRUE,"DCF Perpetual Growth"}</definedName>
    <definedName name="_a47" localSheetId="10" hidden="1">{#N/A,#N/A,TRUE,"Cover His T",#N/A,#N/A,TRUE;"P&amp;L",#N/A,#N/A,TRUE,"BS",#N/A,#N/A;TRUE,"Depreciation",#N/A,#N/A,TRUE,"GRAPHS",#N/A;#N/A,TRUE,"DCF EBITDA Multiple",#N/A,#N/A,TRUE,"DCF Perpetual Growth"}</definedName>
    <definedName name="_a47" hidden="1">{#N/A,#N/A,TRUE,"Cover His T",#N/A,#N/A,TRUE;"P&amp;L",#N/A,#N/A,TRUE,"BS",#N/A,#N/A;TRUE,"Depreciation",#N/A,#N/A,TRUE,"GRAPHS",#N/A;#N/A,TRUE,"DCF EBITDA Multiple",#N/A,#N/A,TRUE,"DCF Perpetual Growth"}</definedName>
    <definedName name="_a48" localSheetId="8" hidden="1">{#N/A;#N/A;FALSE;"HNZ"}</definedName>
    <definedName name="_a48" localSheetId="10" hidden="1">{#N/A;#N/A;FALSE;"HNZ"}</definedName>
    <definedName name="_a48" hidden="1">{#N/A;#N/A;FALSE;"HNZ"}</definedName>
    <definedName name="_a49"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5" hidden="1">[1]Assum!$F$23:$F$40</definedName>
    <definedName name="_a50" localSheetId="8" hidden="1">{#N/A;#N/A;FALSE;"K"}</definedName>
    <definedName name="_a50" localSheetId="10" hidden="1">{#N/A;#N/A;FALSE;"K"}</definedName>
    <definedName name="_a50" hidden="1">{#N/A;#N/A;FALSE;"K"}</definedName>
    <definedName name="_a5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2" localSheetId="8" hidden="1">{#N/A;#N/A;FALSE;"MCCRK"}</definedName>
    <definedName name="_a52" localSheetId="10" hidden="1">{#N/A;#N/A;FALSE;"MCCRK"}</definedName>
    <definedName name="_a52" hidden="1">{#N/A;#N/A;FALSE;"MCCRK"}</definedName>
    <definedName name="_a53" localSheetId="8" hidden="1">{#N/A;#N/A;FALSE;"NA"}</definedName>
    <definedName name="_a53" localSheetId="10" hidden="1">{#N/A;#N/A;FALSE;"NA"}</definedName>
    <definedName name="_a53" hidden="1">{#N/A;#N/A;FALSE;"NA"}</definedName>
    <definedName name="_a54" localSheetId="8" hidden="1">{"cap_structure",#N/A,FALSE,"Graph-Mkt Cap";"price",#N/A,FALSE,"Graph-Price";"ebit",#N/A,FALSE,"Graph-EBITDA";"ebitda",#N/A,FALSE,"Graph-EBITDA"}</definedName>
    <definedName name="_a54" localSheetId="10" hidden="1">{"cap_structure",#N/A,FALSE,"Graph-Mkt Cap";"price",#N/A,FALSE,"Graph-Price";"ebit",#N/A,FALSE,"Graph-EBITDA";"ebitda",#N/A,FALSE,"Graph-EBITDA"}</definedName>
    <definedName name="_a54" hidden="1">{"cap_structure",#N/A,FALSE,"Graph-Mkt Cap";"price",#N/A,FALSE,"Graph-Price";"ebit",#N/A,FALSE,"Graph-EBITDA";"ebitda",#N/A,FALSE,"Graph-EBITDA"}</definedName>
    <definedName name="_a55" localSheetId="8" hidden="1">{"inputs raw data";#N/A;TRUE;"INPUT"}</definedName>
    <definedName name="_a55" localSheetId="10" hidden="1">{"inputs raw data";#N/A;TRUE;"INPUT"}</definedName>
    <definedName name="_a55" hidden="1">{"inputs raw data";#N/A;TRUE;"INPUT"}</definedName>
    <definedName name="_a56" localSheetId="8" hidden="1">{"summary1",#N/A,TRUE;"Comps","summary2",#N/A;TRUE,"Comps","summary3";#N/A,TRUE,"Comps"}</definedName>
    <definedName name="_a56" localSheetId="10" hidden="1">{"summary1",#N/A,TRUE;"Comps","summary2",#N/A;TRUE,"Comps","summary3";#N/A,TRUE,"Comps"}</definedName>
    <definedName name="_a56" hidden="1">{"summary1",#N/A,TRUE;"Comps","summary2",#N/A;TRUE,"Comps","summary3";#N/A,TRUE,"Comps"}</definedName>
    <definedName name="_a57" localSheetId="8" hidden="1">{"summary1",#N/A,TRUE;"Comps","summary2",#N/A;TRUE,"Comps","summary3";#N/A,TRUE,"Comps"}</definedName>
    <definedName name="_a57" localSheetId="10" hidden="1">{"summary1",#N/A,TRUE;"Comps","summary2",#N/A;TRUE,"Comps","summary3";#N/A,TRUE,"Comps"}</definedName>
    <definedName name="_a57" hidden="1">{"summary1",#N/A,TRUE;"Comps","summary2",#N/A;TRUE,"Comps","summary3";#N/A,TRUE,"Comps"}</definedName>
    <definedName name="_a58" localSheetId="8" hidden="1">{#N/A,"DR",FALSE,"increm pf",#N/A,"MAMSI";FALSE,"increm pf",#N/A,"MAXI",FALSE,"increm pf";#N/A,"PCAM",FALSE,"increm pf",#N/A,"PHSV";FALSE,"increm pf",#N/A,"SIE",FALSE,"increm pf"}</definedName>
    <definedName name="_a58" localSheetId="10" hidden="1">{#N/A,"DR",FALSE,"increm pf",#N/A,"MAMSI";FALSE,"increm pf",#N/A,"MAXI",FALSE,"increm pf";#N/A,"PCAM",FALSE,"increm pf",#N/A,"PHSV";FALSE,"increm pf",#N/A,"SIE",FALSE,"increm pf"}</definedName>
    <definedName name="_a58" hidden="1">{#N/A,"DR",FALSE,"increm pf",#N/A,"MAMSI";FALSE,"increm pf",#N/A,"MAXI",FALSE,"increm pf";#N/A,"PCAM",FALSE,"increm pf",#N/A,"PHSV";FALSE,"increm pf",#N/A,"SIE",FALSE,"increm pf"}</definedName>
    <definedName name="_a59"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6"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0" localSheetId="8" hidden="1">{#N/A,#N/A,TRUE,"Cover Repl",#N/A,#N/A,TRUE,"P&amp;L";#N/A,#N/A,TRUE,"P&amp;L (2)",#N/A,#N/A,TRUE,"BS";#N/A,#N/A,TRUE,"Depreciation",#N/A,#N/A,TRUE,"GRAPHS";#N/A,#N/A,TRUE,"DCF EBITDA Multiple",#N/A,#N/A,TRUE,"DCF Perpetual Growth"}</definedName>
    <definedName name="_a60" localSheetId="10" hidden="1">{#N/A,#N/A,TRUE,"Cover Repl",#N/A,#N/A,TRUE,"P&amp;L";#N/A,#N/A,TRUE,"P&amp;L (2)",#N/A,#N/A,TRUE,"BS";#N/A,#N/A,TRUE,"Depreciation",#N/A,#N/A,TRUE,"GRAPHS";#N/A,#N/A,TRUE,"DCF EBITDA Multiple",#N/A,#N/A,TRUE,"DCF Perpetual Growth"}</definedName>
    <definedName name="_a60" hidden="1">{#N/A,#N/A,TRUE,"Cover Repl",#N/A,#N/A,TRUE,"P&amp;L";#N/A,#N/A,TRUE,"P&amp;L (2)",#N/A,#N/A,TRUE,"BS";#N/A,#N/A,TRUE,"Depreciation",#N/A,#N/A,TRUE,"GRAPHS";#N/A,#N/A,TRUE,"DCF EBITDA Multiple",#N/A,#N/A,TRUE,"DCF Perpetual Growth"}</definedName>
    <definedName name="_a61" localSheetId="8" hidden="1">{#N/A;#N/A;FALSE;"Trading Summary"}</definedName>
    <definedName name="_a61" localSheetId="10" hidden="1">{#N/A;#N/A;FALSE;"Trading Summary"}</definedName>
    <definedName name="_a61" hidden="1">{#N/A;#N/A;FALSE;"Trading Summary"}</definedName>
    <definedName name="_a62"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3" localSheetId="8" hidden="1">{#N/A;#N/A;FALSE;"WWY"}</definedName>
    <definedName name="_a63" localSheetId="10" hidden="1">{#N/A;#N/A;FALSE;"WWY"}</definedName>
    <definedName name="_a63" hidden="1">{#N/A;#N/A;FALSE;"WWY"}</definedName>
    <definedName name="_a64"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5"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6"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7"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7" localSheetId="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1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TPRegress_Dlg_Results" localSheetId="2" hidden="1">{2;#N/A;"R13C16:R17C16";#N/A;"R13C14:R17C15";FALSE;FALSE;FALSE;95;#N/A;#N/A;"R13C19";#N/A;FALSE;FALSE;FALSE;FALSE;#N/A;"";#N/A;FALSE;"";"";#N/A;#N/A;#N/A}</definedName>
    <definedName name="_ATPRegress_Dlg_Results" localSheetId="1" hidden="1">{2;#N/A;"R13C16:R17C16";#N/A;"R13C14:R17C15";FALSE;FALSE;FALSE;95;#N/A;#N/A;"R13C19";#N/A;FALSE;FALSE;FALSE;FALSE;#N/A;"";#N/A;FALSE;"";"";#N/A;#N/A;#N/A}</definedName>
    <definedName name="_ATPRegress_Dlg_Results" localSheetId="8" hidden="1">{2;#N/A;"R13C16:R17C16";#N/A;"R13C14:R17C15";FALSE;FALSE;FALSE;95;#N/A;#N/A;"R13C19";#N/A;FALSE;FALSE;FALSE;FALSE;#N/A;"";#N/A;FALSE;"";"";#N/A;#N/A;#N/A}</definedName>
    <definedName name="_ATPRegress_Dlg_Results" localSheetId="10"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2" hidden="1">{"EXCELHLP.HLP!1802";5;10;5;10;13;13;13;8;5;5;10;14;13;13;13;13;5;10;14;13;5;10;1;2;24}</definedName>
    <definedName name="_ATPRegress_Dlg_Types" localSheetId="1" hidden="1">{"EXCELHLP.HLP!1802";5;10;5;10;13;13;13;8;5;5;10;14;13;13;13;13;5;10;14;13;5;10;1;2;24}</definedName>
    <definedName name="_ATPRegress_Dlg_Types" localSheetId="8" hidden="1">{"EXCELHLP.HLP!1802";5;10;5;10;13;13;13;8;5;5;10;14;13;13;13;13;5;10;14;13;5;10;1;2;24}</definedName>
    <definedName name="_ATPRegress_Dlg_Types" localSheetId="10" hidden="1">{"EXCELHLP.HLP!1802";5;10;5;10;13;13;13;8;5;5;10;14;13;13;13;13;5;10;14;13;5;10;1;2;24}</definedName>
    <definedName name="_ATPRegress_Dlg_Types" hidden="1">{"EXCELHLP.HLP!1802";5;10;5;10;13;13;13;8;5;5;10;14;13;13;13;13;5;10;14;13;5;10;1;2;24}</definedName>
    <definedName name="_ATPRegress_Range1" localSheetId="2" hidden="1">'[14]ST Corrections'!#REF!</definedName>
    <definedName name="_ATPRegress_Range1" localSheetId="1" hidden="1">#REF!</definedName>
    <definedName name="_ATPRegress_Range1" localSheetId="8" hidden="1">'[14]ST Corrections'!#REF!</definedName>
    <definedName name="_ATPRegress_Range1" localSheetId="10" hidden="1">#REF!</definedName>
    <definedName name="_ATPRegress_Range1" hidden="1">'[14]ST Corrections'!#REF!</definedName>
    <definedName name="_ATPRegress_Range2" localSheetId="2" hidden="1">'[14]ST Corrections'!#REF!</definedName>
    <definedName name="_ATPRegress_Range2" localSheetId="1" hidden="1">#REF!</definedName>
    <definedName name="_ATPRegress_Range2" localSheetId="8" hidden="1">'[14]ST Corrections'!#REF!</definedName>
    <definedName name="_ATPRegress_Range2" localSheetId="10" hidden="1">#REF!</definedName>
    <definedName name="_ATPRegress_Range2" hidden="1">'[14]ST Corrections'!#REF!</definedName>
    <definedName name="_ATPRegress_Range3" localSheetId="2" hidden="1">'[14]ST Corrections'!#REF!</definedName>
    <definedName name="_ATPRegress_Range3" localSheetId="1" hidden="1">#REF!</definedName>
    <definedName name="_ATPRegress_Range3" localSheetId="8" hidden="1">'[14]ST Corrections'!#REF!</definedName>
    <definedName name="_ATPRegress_Range3" localSheetId="10" hidden="1">#REF!</definedName>
    <definedName name="_ATPRegress_Range3" hidden="1">'[14]ST Corrections'!#REF!</definedName>
    <definedName name="_ATPRegress_Range4" hidden="1">"="</definedName>
    <definedName name="_ATPRegress_Range5" hidden="1">"="</definedName>
    <definedName name="_bdm.4B77C271E0A34AA39783CC8280DC280C.edm" hidden="1">'[15]Offtaker Revenue Summaries'!$A:$IV</definedName>
    <definedName name="_bdm.FBC8F4734CD44B95848F689416B40C4F.edm" hidden="1">'[16]LBO Model'!$A:$IV</definedName>
    <definedName name="_BQ4.1" hidden="1">#N/A</definedName>
    <definedName name="_bs2" localSheetId="1">#REF!</definedName>
    <definedName name="_Dist_Bin" localSheetId="8" hidden="1">#REF!</definedName>
    <definedName name="_Dist_Bin" localSheetId="10" hidden="1">#REF!</definedName>
    <definedName name="_Dist_Bin" hidden="1">#REF!</definedName>
    <definedName name="_Dist_Values" localSheetId="8" hidden="1">#REF!</definedName>
    <definedName name="_Dist_Values" localSheetId="10" hidden="1">#REF!</definedName>
    <definedName name="_Dist_Values" hidden="1">#REF!</definedName>
    <definedName name="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A200" localSheetId="8" hidden="1">{#N/A,#N/A,FALSE,"Aging Summary";#N/A,#N/A,FALSE,"Ratio Analysis";#N/A,#N/A,FALSE,"Test 120 Day Accts";#N/A,#N/A,FALSE,"Tickmarks"}</definedName>
    <definedName name="_FA200" localSheetId="10" hidden="1">{#N/A,#N/A,FALSE,"Aging Summary";#N/A,#N/A,FALSE,"Ratio Analysis";#N/A,#N/A,FALSE,"Test 120 Day Accts";#N/A,#N/A,FALSE,"Tickmarks"}</definedName>
    <definedName name="_FA200" hidden="1">{#N/A,#N/A,FALSE,"Aging Summary";#N/A,#N/A,FALSE,"Ratio Analysis";#N/A,#N/A,FALSE,"Test 120 Day Accts";#N/A,#N/A,FALSE,"Tickmarks"}</definedName>
    <definedName name="_Fill" localSheetId="2" hidden="1">#REF!</definedName>
    <definedName name="_Fill" localSheetId="1" hidden="1">#REF!</definedName>
    <definedName name="_Fill" localSheetId="8" hidden="1">#REF!</definedName>
    <definedName name="_Fill" localSheetId="10" hidden="1">#REF!</definedName>
    <definedName name="_Fill" hidden="1">#REF!</definedName>
    <definedName name="_Fill.1" localSheetId="8" hidden="1">#REF!</definedName>
    <definedName name="_Fill.1" localSheetId="10" hidden="1">#REF!</definedName>
    <definedName name="_Fill.1" hidden="1">#REF!</definedName>
    <definedName name="_xlnm._FILTERDATABASE" localSheetId="8" hidden="1">#REF!</definedName>
    <definedName name="_xlnm._FILTERDATABASE" localSheetId="10" hidden="1">#REF!</definedName>
    <definedName name="_xlnm._FILTERDATABASE" hidden="1">#REF!</definedName>
    <definedName name="_K66000" localSheetId="1">#REF!</definedName>
    <definedName name="_K67000" localSheetId="1">#REF!</definedName>
    <definedName name="_Key.1" localSheetId="10" hidden="1">#REF!</definedName>
    <definedName name="_Key.1" hidden="1">#REF!</definedName>
    <definedName name="_Key1" localSheetId="2" hidden="1">#REF!</definedName>
    <definedName name="_Key1" localSheetId="1" hidden="1">#REF!</definedName>
    <definedName name="_Key1" localSheetId="10" hidden="1">#REF!</definedName>
    <definedName name="_Key1" hidden="1">#REF!</definedName>
    <definedName name="_key2" hidden="1">[17]SCHEDULE!$B$301</definedName>
    <definedName name="_MatInverse_In" localSheetId="8" hidden="1">#REF!</definedName>
    <definedName name="_MatInverse_In" localSheetId="10" hidden="1">#REF!</definedName>
    <definedName name="_MatInverse_In" hidden="1">#REF!</definedName>
    <definedName name="_MatInverse_Out" localSheetId="8" hidden="1">#REF!</definedName>
    <definedName name="_MatInverse_Out" localSheetId="10" hidden="1">#REF!</definedName>
    <definedName name="_MatInverse_Out" hidden="1">#REF!</definedName>
    <definedName name="_MatMult_A" localSheetId="8" hidden="1">#REF!</definedName>
    <definedName name="_MatMult_A" localSheetId="10" hidden="1">#REF!</definedName>
    <definedName name="_MatMult_A" hidden="1">#REF!</definedName>
    <definedName name="_MatMult_AxB" localSheetId="10" hidden="1">#REF!</definedName>
    <definedName name="_MatMult_AxB" hidden="1">#REF!</definedName>
    <definedName name="_MatMult_B" localSheetId="10" hidden="1">#REF!</definedName>
    <definedName name="_MatMult_B" hidden="1">#REF!</definedName>
    <definedName name="_NA1" hidden="1">[10]Footnotes!$B$5</definedName>
    <definedName name="_NA2" hidden="1">[10]Footnotes!$B$6</definedName>
    <definedName name="_NA3" hidden="1">[10]Footnotes!$B$7</definedName>
    <definedName name="_NA4" hidden="1">[10]Footnotes!$B$8</definedName>
    <definedName name="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Order.1" hidden="1">255</definedName>
    <definedName name="_Order1" hidden="1">255</definedName>
    <definedName name="_Order1_1" hidden="1">255</definedName>
    <definedName name="_Order2" hidden="1">255</definedName>
    <definedName name="_Parse_In" localSheetId="8" hidden="1">#REF!</definedName>
    <definedName name="_Parse_In" localSheetId="10" hidden="1">#REF!</definedName>
    <definedName name="_Parse_In" hidden="1">#REF!</definedName>
    <definedName name="_Parse_Out" hidden="1">#N/A</definedName>
    <definedName name="_PT200" localSheetId="8" hidden="1">{#N/A,#N/A,FALSE,"Aging Summary";#N/A,#N/A,FALSE,"Ratio Analysis";#N/A,#N/A,FALSE,"Test 120 Day Accts";#N/A,#N/A,FALSE,"Tickmarks"}</definedName>
    <definedName name="_PT200" localSheetId="10" hidden="1">{#N/A,#N/A,FALSE,"Aging Summary";#N/A,#N/A,FALSE,"Ratio Analysis";#N/A,#N/A,FALSE,"Test 120 Day Accts";#N/A,#N/A,FALSE,"Tickmarks"}</definedName>
    <definedName name="_PT200" hidden="1">{#N/A,#N/A,FALSE,"Aging Summary";#N/A,#N/A,FALSE,"Ratio Analysis";#N/A,#N/A,FALSE,"Test 120 Day Accts";#N/A,#N/A,FALSE,"Tickmarks"}</definedName>
    <definedName name="_q1" hidden="1">#N/A</definedName>
    <definedName name="_q3" hidden="1">'[2]1601 Detail information'!$H$130:$H$162</definedName>
    <definedName name="_Regression_Int" hidden="1">1</definedName>
    <definedName name="_Regression_Out" localSheetId="8" hidden="1">#REF!</definedName>
    <definedName name="_Regression_Out" localSheetId="10" hidden="1">#REF!</definedName>
    <definedName name="_Regression_Out" hidden="1">#REF!</definedName>
    <definedName name="_Regression_X" localSheetId="8" hidden="1">#REF!</definedName>
    <definedName name="_Regression_X" localSheetId="10" hidden="1">#REF!</definedName>
    <definedName name="_Regression_X" hidden="1">#REF!</definedName>
    <definedName name="_Regression_Y" localSheetId="8" hidden="1">#REF!</definedName>
    <definedName name="_Regression_Y" localSheetId="10" hidden="1">#REF!</definedName>
    <definedName name="_Regression_Y" hidden="1">#REF!</definedName>
    <definedName name="_Sort" localSheetId="2" hidden="1">#REF!</definedName>
    <definedName name="_Sort" localSheetId="1" hidden="1">#REF!</definedName>
    <definedName name="_Sort" localSheetId="10" hidden="1">#REF!</definedName>
    <definedName name="_Sort" hidden="1">#REF!</definedName>
    <definedName name="_Sort.1" localSheetId="10" hidden="1">#REF!</definedName>
    <definedName name="_Sort.1" hidden="1">#REF!</definedName>
    <definedName name="_Table1_In1" localSheetId="2" hidden="1">#REF!</definedName>
    <definedName name="_Table1_In1" localSheetId="1" hidden="1">#REF!</definedName>
    <definedName name="_Table1_In1" localSheetId="10" hidden="1">#REF!</definedName>
    <definedName name="_Table1_In1" hidden="1">#REF!</definedName>
    <definedName name="_Table1_Out" localSheetId="2" hidden="1">[8]Consolidated!#REF!</definedName>
    <definedName name="_Table1_Out" localSheetId="1" hidden="1">#REF!</definedName>
    <definedName name="_Table1_Out" localSheetId="8" hidden="1">[8]Consolidated!#REF!</definedName>
    <definedName name="_Table1_Out" localSheetId="10" hidden="1">#REF!</definedName>
    <definedName name="_Table1_Out" hidden="1">[8]Consolidated!#REF!</definedName>
    <definedName name="_Table2_In1" localSheetId="2" hidden="1">#REF!</definedName>
    <definedName name="_Table2_In1" localSheetId="1" hidden="1">#REF!</definedName>
    <definedName name="_Table2_In1" localSheetId="8" hidden="1">#REF!</definedName>
    <definedName name="_Table2_In1" localSheetId="10" hidden="1">#REF!</definedName>
    <definedName name="_Table2_In1" hidden="1">#REF!</definedName>
    <definedName name="_Table2_In2" localSheetId="2" hidden="1">#REF!</definedName>
    <definedName name="_Table2_In2" localSheetId="1" hidden="1">#REF!</definedName>
    <definedName name="_Table2_In2" localSheetId="8" hidden="1">#REF!</definedName>
    <definedName name="_Table2_In2" localSheetId="10" hidden="1">#REF!</definedName>
    <definedName name="_Table2_In2" hidden="1">#REF!</definedName>
    <definedName name="_Table2_Out" localSheetId="2" hidden="1">#REF!</definedName>
    <definedName name="_Table2_Out" localSheetId="1" hidden="1">#REF!</definedName>
    <definedName name="_Table2_Out" localSheetId="8" hidden="1">#REF!</definedName>
    <definedName name="_Table2_Out" localSheetId="10" hidden="1">#REF!</definedName>
    <definedName name="_Table2_Out" hidden="1">#REF!</definedName>
    <definedName name="_Table3_In2" localSheetId="2" hidden="1">#REF!</definedName>
    <definedName name="_Table3_In2" localSheetId="1" hidden="1">#REF!</definedName>
    <definedName name="_Table3_In2" localSheetId="10" hidden="1">#REF!</definedName>
    <definedName name="_Table3_In2" hidden="1">#REF!</definedName>
    <definedName name="_TB1" localSheetId="8" hidden="1">{#N/A,#N/A,TRUE,"Income";#N/A,#N/A,TRUE,"IncomeDetail";#N/A,#N/A,TRUE,"Balance";#N/A,#N/A,TRUE,"BalDetail"}</definedName>
    <definedName name="_TB1" localSheetId="10" hidden="1">{#N/A,#N/A,TRUE,"Income";#N/A,#N/A,TRUE,"IncomeDetail";#N/A,#N/A,TRUE,"Balance";#N/A,#N/A,TRUE,"BalDetail"}</definedName>
    <definedName name="_TB1" hidden="1">{#N/A,#N/A,TRUE,"Income";#N/A,#N/A,TRUE,"IncomeDetail";#N/A,#N/A,TRUE,"Balance";#N/A,#N/A,TRUE,"BalDetail"}</definedName>
    <definedName name="_UF1" localSheetId="8" hidden="1">{#N/A,#N/A,FALSE,"BreakoutFY95";#N/A,#N/A,FALSE,"BreakoutFY96";#N/A,#N/A,FALSE,"BreakoutFY97";#N/A,#N/A,FALSE,"BreakoutFY98"}</definedName>
    <definedName name="_UF1" localSheetId="10" hidden="1">{#N/A,#N/A,FALSE,"BreakoutFY95";#N/A,#N/A,FALSE,"BreakoutFY96";#N/A,#N/A,FALSE,"BreakoutFY97";#N/A,#N/A,FALSE,"BreakoutFY98"}</definedName>
    <definedName name="_UF1" hidden="1">{#N/A,#N/A,FALSE,"BreakoutFY95";#N/A,#N/A,FALSE,"BreakoutFY96";#N/A,#N/A,FALSE,"BreakoutFY97";#N/A,#N/A,FALSE,"BreakoutFY98"}</definedName>
    <definedName name="_www1" localSheetId="2" hidden="1">{#N/A,#N/A,FALSE,"schA"}</definedName>
    <definedName name="_www1" localSheetId="1" hidden="1">{#N/A,#N/A,FALSE,"schA"}</definedName>
    <definedName name="_www1" localSheetId="8" hidden="1">{#N/A,#N/A,FALSE,"schA"}</definedName>
    <definedName name="_www1" localSheetId="10" hidden="1">{#N/A,#N/A,FALSE,"schA"}</definedName>
    <definedName name="_www1" hidden="1">{#N/A,#N/A,FALSE,"schA"}</definedName>
    <definedName name="_www1_1" localSheetId="2" hidden="1">{#N/A,#N/A,FALSE,"schA"}</definedName>
    <definedName name="_www1_1" localSheetId="1" hidden="1">{#N/A,#N/A,FALSE,"schA"}</definedName>
    <definedName name="_www1_1" localSheetId="8" hidden="1">{#N/A,#N/A,FALSE,"schA"}</definedName>
    <definedName name="_www1_1" localSheetId="10" hidden="1">{#N/A,#N/A,FALSE,"schA"}</definedName>
    <definedName name="_www1_1" hidden="1">{#N/A,#N/A,FALSE,"schA"}</definedName>
    <definedName name="_www1_1_1" localSheetId="2" hidden="1">{#N/A,#N/A,FALSE,"schA"}</definedName>
    <definedName name="_www1_1_1" localSheetId="1" hidden="1">{#N/A,#N/A,FALSE,"schA"}</definedName>
    <definedName name="_www1_1_1" localSheetId="8" hidden="1">{#N/A,#N/A,FALSE,"schA"}</definedName>
    <definedName name="_www1_1_1" localSheetId="10" hidden="1">{#N/A,#N/A,FALSE,"schA"}</definedName>
    <definedName name="_www1_1_1" hidden="1">{#N/A,#N/A,FALSE,"schA"}</definedName>
    <definedName name="_www1_1_2" localSheetId="2" hidden="1">{#N/A,#N/A,FALSE,"schA"}</definedName>
    <definedName name="_www1_1_2" localSheetId="1" hidden="1">{#N/A,#N/A,FALSE,"schA"}</definedName>
    <definedName name="_www1_1_2" localSheetId="8" hidden="1">{#N/A,#N/A,FALSE,"schA"}</definedName>
    <definedName name="_www1_1_2" localSheetId="10" hidden="1">{#N/A,#N/A,FALSE,"schA"}</definedName>
    <definedName name="_www1_1_2" hidden="1">{#N/A,#N/A,FALSE,"schA"}</definedName>
    <definedName name="_www1_1_3" localSheetId="2" hidden="1">{#N/A,#N/A,FALSE,"schA"}</definedName>
    <definedName name="_www1_1_3" localSheetId="1" hidden="1">{#N/A,#N/A,FALSE,"schA"}</definedName>
    <definedName name="_www1_1_3" localSheetId="8" hidden="1">{#N/A,#N/A,FALSE,"schA"}</definedName>
    <definedName name="_www1_1_3" localSheetId="10" hidden="1">{#N/A,#N/A,FALSE,"schA"}</definedName>
    <definedName name="_www1_1_3" hidden="1">{#N/A,#N/A,FALSE,"schA"}</definedName>
    <definedName name="_www1_2" localSheetId="2" hidden="1">{#N/A,#N/A,FALSE,"schA"}</definedName>
    <definedName name="_www1_2" localSheetId="1" hidden="1">{#N/A,#N/A,FALSE,"schA"}</definedName>
    <definedName name="_www1_2" localSheetId="8" hidden="1">{#N/A,#N/A,FALSE,"schA"}</definedName>
    <definedName name="_www1_2" localSheetId="10" hidden="1">{#N/A,#N/A,FALSE,"schA"}</definedName>
    <definedName name="_www1_2" hidden="1">{#N/A,#N/A,FALSE,"schA"}</definedName>
    <definedName name="_www1_2_1" localSheetId="2" hidden="1">{#N/A,#N/A,FALSE,"schA"}</definedName>
    <definedName name="_www1_2_1" localSheetId="1" hidden="1">{#N/A,#N/A,FALSE,"schA"}</definedName>
    <definedName name="_www1_2_1" localSheetId="8" hidden="1">{#N/A,#N/A,FALSE,"schA"}</definedName>
    <definedName name="_www1_2_1" localSheetId="10" hidden="1">{#N/A,#N/A,FALSE,"schA"}</definedName>
    <definedName name="_www1_2_1" hidden="1">{#N/A,#N/A,FALSE,"schA"}</definedName>
    <definedName name="_www1_2_2" localSheetId="2" hidden="1">{#N/A,#N/A,FALSE,"schA"}</definedName>
    <definedName name="_www1_2_2" localSheetId="1" hidden="1">{#N/A,#N/A,FALSE,"schA"}</definedName>
    <definedName name="_www1_2_2" localSheetId="8" hidden="1">{#N/A,#N/A,FALSE,"schA"}</definedName>
    <definedName name="_www1_2_2" localSheetId="10" hidden="1">{#N/A,#N/A,FALSE,"schA"}</definedName>
    <definedName name="_www1_2_2" hidden="1">{#N/A,#N/A,FALSE,"schA"}</definedName>
    <definedName name="_www1_2_3" localSheetId="2" hidden="1">{#N/A,#N/A,FALSE,"schA"}</definedName>
    <definedName name="_www1_2_3" localSheetId="1" hidden="1">{#N/A,#N/A,FALSE,"schA"}</definedName>
    <definedName name="_www1_2_3" localSheetId="8" hidden="1">{#N/A,#N/A,FALSE,"schA"}</definedName>
    <definedName name="_www1_2_3" localSheetId="10" hidden="1">{#N/A,#N/A,FALSE,"schA"}</definedName>
    <definedName name="_www1_2_3" hidden="1">{#N/A,#N/A,FALSE,"schA"}</definedName>
    <definedName name="_www1_3" localSheetId="2" hidden="1">{#N/A,#N/A,FALSE,"schA"}</definedName>
    <definedName name="_www1_3" localSheetId="1" hidden="1">{#N/A,#N/A,FALSE,"schA"}</definedName>
    <definedName name="_www1_3" localSheetId="8" hidden="1">{#N/A,#N/A,FALSE,"schA"}</definedName>
    <definedName name="_www1_3" localSheetId="10" hidden="1">{#N/A,#N/A,FALSE,"schA"}</definedName>
    <definedName name="_www1_3" hidden="1">{#N/A,#N/A,FALSE,"schA"}</definedName>
    <definedName name="_www1_3_1" localSheetId="2" hidden="1">{#N/A,#N/A,FALSE,"schA"}</definedName>
    <definedName name="_www1_3_1" localSheetId="1" hidden="1">{#N/A,#N/A,FALSE,"schA"}</definedName>
    <definedName name="_www1_3_1" localSheetId="8" hidden="1">{#N/A,#N/A,FALSE,"schA"}</definedName>
    <definedName name="_www1_3_1" localSheetId="10" hidden="1">{#N/A,#N/A,FALSE,"schA"}</definedName>
    <definedName name="_www1_3_1" hidden="1">{#N/A,#N/A,FALSE,"schA"}</definedName>
    <definedName name="_www1_3_2" localSheetId="2" hidden="1">{#N/A,#N/A,FALSE,"schA"}</definedName>
    <definedName name="_www1_3_2" localSheetId="1" hidden="1">{#N/A,#N/A,FALSE,"schA"}</definedName>
    <definedName name="_www1_3_2" localSheetId="8" hidden="1">{#N/A,#N/A,FALSE,"schA"}</definedName>
    <definedName name="_www1_3_2" localSheetId="10" hidden="1">{#N/A,#N/A,FALSE,"schA"}</definedName>
    <definedName name="_www1_3_2" hidden="1">{#N/A,#N/A,FALSE,"schA"}</definedName>
    <definedName name="_www1_3_3" localSheetId="2" hidden="1">{#N/A,#N/A,FALSE,"schA"}</definedName>
    <definedName name="_www1_3_3" localSheetId="1" hidden="1">{#N/A,#N/A,FALSE,"schA"}</definedName>
    <definedName name="_www1_3_3" localSheetId="8" hidden="1">{#N/A,#N/A,FALSE,"schA"}</definedName>
    <definedName name="_www1_3_3" localSheetId="10" hidden="1">{#N/A,#N/A,FALSE,"schA"}</definedName>
    <definedName name="_www1_3_3" hidden="1">{#N/A,#N/A,FALSE,"schA"}</definedName>
    <definedName name="_www1_4" localSheetId="2" hidden="1">{#N/A,#N/A,FALSE,"schA"}</definedName>
    <definedName name="_www1_4" localSheetId="1" hidden="1">{#N/A,#N/A,FALSE,"schA"}</definedName>
    <definedName name="_www1_4" localSheetId="8" hidden="1">{#N/A,#N/A,FALSE,"schA"}</definedName>
    <definedName name="_www1_4" localSheetId="10" hidden="1">{#N/A,#N/A,FALSE,"schA"}</definedName>
    <definedName name="_www1_4" hidden="1">{#N/A,#N/A,FALSE,"schA"}</definedName>
    <definedName name="_www1_4_1" localSheetId="2" hidden="1">{#N/A,#N/A,FALSE,"schA"}</definedName>
    <definedName name="_www1_4_1" localSheetId="1" hidden="1">{#N/A,#N/A,FALSE,"schA"}</definedName>
    <definedName name="_www1_4_1" localSheetId="8" hidden="1">{#N/A,#N/A,FALSE,"schA"}</definedName>
    <definedName name="_www1_4_1" localSheetId="10" hidden="1">{#N/A,#N/A,FALSE,"schA"}</definedName>
    <definedName name="_www1_4_1" hidden="1">{#N/A,#N/A,FALSE,"schA"}</definedName>
    <definedName name="_www1_4_2" localSheetId="2" hidden="1">{#N/A,#N/A,FALSE,"schA"}</definedName>
    <definedName name="_www1_4_2" localSheetId="1" hidden="1">{#N/A,#N/A,FALSE,"schA"}</definedName>
    <definedName name="_www1_4_2" localSheetId="8" hidden="1">{#N/A,#N/A,FALSE,"schA"}</definedName>
    <definedName name="_www1_4_2" localSheetId="10" hidden="1">{#N/A,#N/A,FALSE,"schA"}</definedName>
    <definedName name="_www1_4_2" hidden="1">{#N/A,#N/A,FALSE,"schA"}</definedName>
    <definedName name="_www1_4_3" localSheetId="2" hidden="1">{#N/A,#N/A,FALSE,"schA"}</definedName>
    <definedName name="_www1_4_3" localSheetId="1" hidden="1">{#N/A,#N/A,FALSE,"schA"}</definedName>
    <definedName name="_www1_4_3" localSheetId="8" hidden="1">{#N/A,#N/A,FALSE,"schA"}</definedName>
    <definedName name="_www1_4_3" localSheetId="10" hidden="1">{#N/A,#N/A,FALSE,"schA"}</definedName>
    <definedName name="_www1_4_3" hidden="1">{#N/A,#N/A,FALSE,"schA"}</definedName>
    <definedName name="_www1_5" localSheetId="2" hidden="1">{#N/A,#N/A,FALSE,"schA"}</definedName>
    <definedName name="_www1_5" localSheetId="1" hidden="1">{#N/A,#N/A,FALSE,"schA"}</definedName>
    <definedName name="_www1_5" localSheetId="8" hidden="1">{#N/A,#N/A,FALSE,"schA"}</definedName>
    <definedName name="_www1_5" localSheetId="10" hidden="1">{#N/A,#N/A,FALSE,"schA"}</definedName>
    <definedName name="_www1_5" hidden="1">{#N/A,#N/A,FALSE,"schA"}</definedName>
    <definedName name="_www1_5_1" localSheetId="2" hidden="1">{#N/A,#N/A,FALSE,"schA"}</definedName>
    <definedName name="_www1_5_1" localSheetId="1" hidden="1">{#N/A,#N/A,FALSE,"schA"}</definedName>
    <definedName name="_www1_5_1" localSheetId="8" hidden="1">{#N/A,#N/A,FALSE,"schA"}</definedName>
    <definedName name="_www1_5_1" localSheetId="10" hidden="1">{#N/A,#N/A,FALSE,"schA"}</definedName>
    <definedName name="_www1_5_1" hidden="1">{#N/A,#N/A,FALSE,"schA"}</definedName>
    <definedName name="_www1_5_2" localSheetId="2" hidden="1">{#N/A,#N/A,FALSE,"schA"}</definedName>
    <definedName name="_www1_5_2" localSheetId="1" hidden="1">{#N/A,#N/A,FALSE,"schA"}</definedName>
    <definedName name="_www1_5_2" localSheetId="8" hidden="1">{#N/A,#N/A,FALSE,"schA"}</definedName>
    <definedName name="_www1_5_2" localSheetId="10" hidden="1">{#N/A,#N/A,FALSE,"schA"}</definedName>
    <definedName name="_www1_5_2" hidden="1">{#N/A,#N/A,FALSE,"schA"}</definedName>
    <definedName name="_www1_5_3" localSheetId="2" hidden="1">{#N/A,#N/A,FALSE,"schA"}</definedName>
    <definedName name="_www1_5_3" localSheetId="1" hidden="1">{#N/A,#N/A,FALSE,"schA"}</definedName>
    <definedName name="_www1_5_3" localSheetId="8" hidden="1">{#N/A,#N/A,FALSE,"schA"}</definedName>
    <definedName name="_www1_5_3" localSheetId="10" hidden="1">{#N/A,#N/A,FALSE,"schA"}</definedName>
    <definedName name="_www1_5_3" hidden="1">{#N/A,#N/A,FALSE,"schA"}</definedName>
    <definedName name="a" localSheetId="2" hidden="1">{"CF Dollar",#N/A,FALSE,"CF"}</definedName>
    <definedName name="a" localSheetId="1" hidden="1">{"CF Dollar",#N/A,FALSE,"CF"}</definedName>
    <definedName name="a" localSheetId="8" hidden="1">{"CF Dollar",#N/A,FALSE,"CF"}</definedName>
    <definedName name="a" localSheetId="10" hidden="1">{"CF Dollar",#N/A,FALSE,"CF"}</definedName>
    <definedName name="a" hidden="1">{"CF Dollar",#N/A,FALSE,"CF"}</definedName>
    <definedName name="a_1" localSheetId="2" hidden="1">{"CF Dollar",#N/A,FALSE,"CF"}</definedName>
    <definedName name="a_1" localSheetId="1" hidden="1">{"CF Dollar",#N/A,FALSE,"CF"}</definedName>
    <definedName name="a_1" localSheetId="8" hidden="1">{"CF Dollar",#N/A,FALSE,"CF"}</definedName>
    <definedName name="a_1" localSheetId="10" hidden="1">{"CF Dollar",#N/A,FALSE,"CF"}</definedName>
    <definedName name="a_1" hidden="1">{"CF Dollar",#N/A,FALSE,"CF"}</definedName>
    <definedName name="aaa" localSheetId="2" hidden="1">{#N/A,#N/A,FALSE,"O&amp;M by processes";#N/A,#N/A,FALSE,"Elec Act vs Bud";#N/A,#N/A,FALSE,"G&amp;A";#N/A,#N/A,FALSE,"BGS";#N/A,#N/A,FALSE,"Res Cost"}</definedName>
    <definedName name="aaa" localSheetId="1" hidden="1">{#N/A,#N/A,FALSE,"O&amp;M by processes";#N/A,#N/A,FALSE,"Elec Act vs Bud";#N/A,#N/A,FALSE,"G&amp;A";#N/A,#N/A,FALSE,"BGS";#N/A,#N/A,FALSE,"Res Cost"}</definedName>
    <definedName name="aaa" localSheetId="8" hidden="1">{#N/A,#N/A,FALSE,"O&amp;M by processes";#N/A,#N/A,FALSE,"Elec Act vs Bud";#N/A,#N/A,FALSE,"G&amp;A";#N/A,#N/A,FALSE,"BGS";#N/A,#N/A,FALSE,"Res Cost"}</definedName>
    <definedName name="aaa" localSheetId="10" hidden="1">{#N/A,#N/A,FALSE,"O&amp;M by processes";#N/A,#N/A,FALSE,"Elec Act vs Bud";#N/A,#N/A,FALSE,"G&amp;A";#N/A,#N/A,FALSE,"BGS";#N/A,#N/A,FALSE,"Res Cost"}</definedName>
    <definedName name="aaa" hidden="1">{#N/A,#N/A,FALSE,"O&amp;M by processes";#N/A,#N/A,FALSE,"Elec Act vs Bud";#N/A,#N/A,FALSE,"G&amp;A";#N/A,#N/A,FALSE,"BGS";#N/A,#N/A,FALSE,"Res Cost"}</definedName>
    <definedName name="AAA_DOCTOPS" hidden="1">"AAA_SET"</definedName>
    <definedName name="AAA_duser" hidden="1">"OFF"</definedName>
    <definedName name="aaaaa" localSheetId="8" hidden="1">{#N/A,#N/A,FALSE,"Aging Summary";#N/A,#N/A,FALSE,"Ratio Analysis";#N/A,#N/A,FALSE,"Test 120 Day Accts";#N/A,#N/A,FALSE,"Tickmarks"}</definedName>
    <definedName name="aaaaa" localSheetId="10" hidden="1">{#N/A,#N/A,FALSE,"Aging Summary";#N/A,#N/A,FALSE,"Ratio Analysis";#N/A,#N/A,FALSE,"Test 120 Day Accts";#N/A,#N/A,FALSE,"Tickmarks"}</definedName>
    <definedName name="aaaaa" hidden="1">{#N/A,#N/A,FALSE,"Aging Summary";#N/A,#N/A,FALSE,"Ratio Analysis";#N/A,#N/A,FALSE,"Test 120 Day Accts";#N/A,#N/A,FALSE,"Tickmarks"}</definedName>
    <definedName name="aaaaaa" localSheetId="8" hidden="1">{#N/A,#N/A,FALSE,"Land";#N/A,#N/A,FALSE,"Cost Analysis";"Summary",#N/A,FALSE,"Equipment"}</definedName>
    <definedName name="aaaaaa" localSheetId="10" hidden="1">{#N/A,#N/A,FALSE,"Land";#N/A,#N/A,FALSE,"Cost Analysis";"Summary",#N/A,FALSE,"Equipment"}</definedName>
    <definedName name="aaaaaa" hidden="1">{#N/A,#N/A,FALSE,"Land";#N/A,#N/A,FALSE,"Cost Analysis";"Summary",#N/A,FALSE,"Equipment"}</definedName>
    <definedName name="aaaaaaaaaaaaaaa" localSheetId="2" hidden="1">{#N/A,#N/A,FALSE,"O&amp;M by processes";#N/A,#N/A,FALSE,"Elec Act vs Bud";#N/A,#N/A,FALSE,"G&amp;A";#N/A,#N/A,FALSE,"BGS";#N/A,#N/A,FALSE,"Res Cost"}</definedName>
    <definedName name="aaaaaaaaaaaaaaa" localSheetId="1" hidden="1">{#N/A,#N/A,FALSE,"O&amp;M by processes";#N/A,#N/A,FALSE,"Elec Act vs Bud";#N/A,#N/A,FALSE,"G&amp;A";#N/A,#N/A,FALSE,"BGS";#N/A,#N/A,FALSE,"Res Cost"}</definedName>
    <definedName name="aaaaaaaaaaaaaaa" localSheetId="8" hidden="1">{#N/A,#N/A,FALSE,"O&amp;M by processes";#N/A,#N/A,FALSE,"Elec Act vs Bud";#N/A,#N/A,FALSE,"G&amp;A";#N/A,#N/A,FALSE,"BGS";#N/A,#N/A,FALSE,"Res Cost"}</definedName>
    <definedName name="aaaaaaaaaaaaaaa" localSheetId="10"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abc" localSheetId="2" hidden="1">{"'Edit'!$A$1:$V$2277"}</definedName>
    <definedName name="aabc" localSheetId="1" hidden="1">{"'Edit'!$A$1:$V$2277"}</definedName>
    <definedName name="aabc" localSheetId="8" hidden="1">{"'Edit'!$A$1:$V$2277"}</definedName>
    <definedName name="aabc" localSheetId="10" hidden="1">{"'Edit'!$A$1:$V$2277"}</definedName>
    <definedName name="aabc" hidden="1">{"'Edit'!$A$1:$V$2277"}</definedName>
    <definedName name="ABC" localSheetId="8" hidden="1">{"_200",#N/A,FALSE,"ALLOCATIONS";"_80_1",#N/A,FALSE,"ALLOCATIONS";"_80_2",#N/A,FALSE,"ALLOCATIONS";"_80_3",#N/A,FALSE,"ALLOCATIONS";"_80_4",#N/A,FALSE,"ALLOCATIONS";"_80_5",#N/A,FALSE,"ALLOCATIONS"}</definedName>
    <definedName name="ABC" localSheetId="10" hidden="1">{"_200",#N/A,FALSE,"ALLOCATIONS";"_80_1",#N/A,FALSE,"ALLOCATIONS";"_80_2",#N/A,FALSE,"ALLOCATIONS";"_80_3",#N/A,FALSE,"ALLOCATIONS";"_80_4",#N/A,FALSE,"ALLOCATIONS";"_80_5",#N/A,FALSE,"ALLOCATIONS"}</definedName>
    <definedName name="ABC" hidden="1">{"_200",#N/A,FALSE,"ALLOCATIONS";"_80_1",#N/A,FALSE,"ALLOCATIONS";"_80_2",#N/A,FALSE,"ALLOCATIONS";"_80_3",#N/A,FALSE,"ALLOCATIONS";"_80_4",#N/A,FALSE,"ALLOCATIONS";"_80_5",#N/A,FALSE,"ALLOCATIONS"}</definedName>
    <definedName name="abeta" localSheetId="8" hidden="1">{"NewCo_View",#N/A,FALSE,"Calculations"}</definedName>
    <definedName name="abeta" localSheetId="10" hidden="1">{"NewCo_View",#N/A,FALSE,"Calculations"}</definedName>
    <definedName name="abeta" hidden="1">{"NewCo_View",#N/A,FALSE,"Calculations"}</definedName>
    <definedName name="ac" localSheetId="8" hidden="1">{#N/A,#N/A,FALSE,"Assumptions",#N/A;#N/A,FALSE,"N-IS-Sum",#N/A,#N/A;FALSE,"N-St-Sum",#N/A,#N/A,FALSE;"Inc Stmt",#N/A,#N/A,FALSE,"Stats"}</definedName>
    <definedName name="ac" localSheetId="10" hidden="1">{#N/A,#N/A,FALSE,"Assumptions",#N/A;#N/A,FALSE,"N-IS-Sum",#N/A,#N/A;FALSE,"N-St-Sum",#N/A,#N/A,FALSE;"Inc Stmt",#N/A,#N/A,FALSE,"Stats"}</definedName>
    <definedName name="ac" hidden="1">{#N/A,#N/A,FALSE,"Assumptions",#N/A;#N/A,FALSE,"N-IS-Sum",#N/A,#N/A;FALSE,"N-St-Sum",#N/A,#N/A,FALSE;"Inc Stmt",#N/A,#N/A,FALSE,"Stats"}</definedName>
    <definedName name="Acadia" localSheetId="2" hidden="1">{"calspreads",#N/A,FALSE,"Sheet1";"curves",#N/A,FALSE,"Sheet1";"libor",#N/A,FALSE,"Sheet1"}</definedName>
    <definedName name="Acadia" localSheetId="1" hidden="1">{"calspreads",#N/A,FALSE,"Sheet1";"curves",#N/A,FALSE,"Sheet1";"libor",#N/A,FALSE,"Sheet1"}</definedName>
    <definedName name="Acadia" localSheetId="8" hidden="1">{"calspreads",#N/A,FALSE,"Sheet1";"curves",#N/A,FALSE,"Sheet1";"libor",#N/A,FALSE,"Sheet1"}</definedName>
    <definedName name="Acadia" localSheetId="10" hidden="1">{"calspreads",#N/A,FALSE,"Sheet1";"curves",#N/A,FALSE,"Sheet1";"libor",#N/A,FALSE,"Sheet1"}</definedName>
    <definedName name="Acadia" hidden="1">{"calspreads",#N/A,FALSE,"Sheet1";"curves",#N/A,FALSE,"Sheet1";"libor",#N/A,FALSE,"Sheet1"}</definedName>
    <definedName name="Acadia2" localSheetId="2" hidden="1">{"calspreads",#N/A,FALSE,"Sheet1";"curves",#N/A,FALSE,"Sheet1";"libor",#N/A,FALSE,"Sheet1"}</definedName>
    <definedName name="Acadia2" localSheetId="1" hidden="1">{"calspreads",#N/A,FALSE,"Sheet1";"curves",#N/A,FALSE,"Sheet1";"libor",#N/A,FALSE,"Sheet1"}</definedName>
    <definedName name="Acadia2" localSheetId="8" hidden="1">{"calspreads",#N/A,FALSE,"Sheet1";"curves",#N/A,FALSE,"Sheet1";"libor",#N/A,FALSE,"Sheet1"}</definedName>
    <definedName name="Acadia2" localSheetId="10" hidden="1">{"calspreads",#N/A,FALSE,"Sheet1";"curves",#N/A,FALSE,"Sheet1";"libor",#N/A,FALSE,"Sheet1"}</definedName>
    <definedName name="Acadia2" hidden="1">{"calspreads",#N/A,FALSE,"Sheet1";"curves",#N/A,FALSE,"Sheet1";"libor",#N/A,FALSE,"Sheet1"}</definedName>
    <definedName name="AccessDatabase" hidden="1">"C:\My Documents\発注予測.mdb"</definedName>
    <definedName name="Accured" localSheetId="8" hidden="1">{#N/A,#N/A,FALSE,"Aging Summary";#N/A,#N/A,FALSE,"Ratio Analysis";#N/A,#N/A,FALSE,"Test 120 Day Accts";#N/A,#N/A,FALSE,"Tickmarks"}</definedName>
    <definedName name="Accured" localSheetId="10" hidden="1">{#N/A,#N/A,FALSE,"Aging Summary";#N/A,#N/A,FALSE,"Ratio Analysis";#N/A,#N/A,FALSE,"Test 120 Day Accts";#N/A,#N/A,FALSE,"Tickmarks"}</definedName>
    <definedName name="Accured" hidden="1">{#N/A,#N/A,FALSE,"Aging Summary";#N/A,#N/A,FALSE,"Ratio Analysis";#N/A,#N/A,FALSE,"Test 120 Day Accts";#N/A,#N/A,FALSE,"Tickmarks"}</definedName>
    <definedName name="ACT" localSheetId="1">#REF!</definedName>
    <definedName name="adasd"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c" localSheetId="8" hidden="1">{#N/A,#N/A,FALSE,"Aging Summary";#N/A,#N/A,FALSE,"Ratio Analysis";#N/A,#N/A,FALSE,"Test 120 Day Accts";#N/A,#N/A,FALSE,"Tickmarks"}</definedName>
    <definedName name="adc" localSheetId="10" hidden="1">{#N/A,#N/A,FALSE,"Aging Summary";#N/A,#N/A,FALSE,"Ratio Analysis";#N/A,#N/A,FALSE,"Test 120 Day Accts";#N/A,#N/A,FALSE,"Tickmarks"}</definedName>
    <definedName name="adc" hidden="1">{#N/A,#N/A,FALSE,"Aging Summary";#N/A,#N/A,FALSE,"Ratio Analysis";#N/A,#N/A,FALSE,"Test 120 Day Accts";#N/A,#N/A,FALSE,"Tickmarks"}</definedName>
    <definedName name="adsf" localSheetId="8" hidden="1">{"NewCo_View",#N/A,FALSE,"Calculations"}</definedName>
    <definedName name="adsf" localSheetId="10" hidden="1">{"NewCo_View",#N/A,FALSE,"Calculations"}</definedName>
    <definedName name="adsf" hidden="1">{"NewCo_View",#N/A,FALSE,"Calculations"}</definedName>
    <definedName name="adsfg" localSheetId="2" hidden="1">{"gross_margin1",#N/A,FALSE,"Gross Margin Detail";"gross_margin2",#N/A,FALSE,"Gross Margin Detail"}</definedName>
    <definedName name="adsfg" localSheetId="1" hidden="1">{"gross_margin1",#N/A,FALSE,"Gross Margin Detail";"gross_margin2",#N/A,FALSE,"Gross Margin Detail"}</definedName>
    <definedName name="adsfg" localSheetId="8" hidden="1">{"gross_margin1",#N/A,FALSE,"Gross Margin Detail";"gross_margin2",#N/A,FALSE,"Gross Margin Detail"}</definedName>
    <definedName name="adsfg" localSheetId="10" hidden="1">{"gross_margin1",#N/A,FALSE,"Gross Margin Detail";"gross_margin2",#N/A,FALSE,"Gross Margin Detail"}</definedName>
    <definedName name="adsfg" hidden="1">{"gross_margin1",#N/A,FALSE,"Gross Margin Detail";"gross_margin2",#N/A,FALSE,"Gross Margin Detail"}</definedName>
    <definedName name="adsfg_1" localSheetId="2" hidden="1">{"gross_margin1",#N/A,FALSE,"Gross Margin Detail";"gross_margin2",#N/A,FALSE,"Gross Margin Detail"}</definedName>
    <definedName name="adsfg_1" localSheetId="1" hidden="1">{"gross_margin1",#N/A,FALSE,"Gross Margin Detail";"gross_margin2",#N/A,FALSE,"Gross Margin Detail"}</definedName>
    <definedName name="adsfg_1" localSheetId="8" hidden="1">{"gross_margin1",#N/A,FALSE,"Gross Margin Detail";"gross_margin2",#N/A,FALSE,"Gross Margin Detail"}</definedName>
    <definedName name="adsfg_1" localSheetId="10" hidden="1">{"gross_margin1",#N/A,FALSE,"Gross Margin Detail";"gross_margin2",#N/A,FALSE,"Gross Margin Detail"}</definedName>
    <definedName name="adsfg_1" hidden="1">{"gross_margin1",#N/A,FALSE,"Gross Margin Detail";"gross_margin2",#N/A,FALSE,"Gross Margin Detail"}</definedName>
    <definedName name="AGLBPDT" localSheetId="1">#REF!</definedName>
    <definedName name="Allocation" localSheetId="8" hidden="1">{"Index",#N/A,FALSE,"Index"}</definedName>
    <definedName name="Allocation" localSheetId="10" hidden="1">{"Index",#N/A,FALSE,"Index"}</definedName>
    <definedName name="Allocation" hidden="1">{"Index",#N/A,FALSE,"Index"}</definedName>
    <definedName name="ANNINST" localSheetId="1">#REF!</definedName>
    <definedName name="ANNLBR" localSheetId="1">#REF!</definedName>
    <definedName name="ANNMAT" localSheetId="1">#REF!</definedName>
    <definedName name="anscount" hidden="1">1</definedName>
    <definedName name="AOD_Labor_Total_Current_Estimate" localSheetId="1">#REF!</definedName>
    <definedName name="AP_3"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ex" localSheetId="8" hidden="1">{"calspreads",#N/A,FALSE,"Sheet1";"curves",#N/A,FALSE,"Sheet1";"libor",#N/A,FALSE,"Sheet1"}</definedName>
    <definedName name="Apex" localSheetId="10" hidden="1">{"calspreads",#N/A,FALSE,"Sheet1";"curves",#N/A,FALSE,"Sheet1";"libor",#N/A,FALSE,"Sheet1"}</definedName>
    <definedName name="Apex" hidden="1">{"calspreads",#N/A,FALSE,"Sheet1";"curves",#N/A,FALSE,"Sheet1";"libor",#N/A,FALSE,"Sheet1"}</definedName>
    <definedName name="as" localSheetId="8" hidden="1">{#N/A,#N/A,FALSE,"Assumptions",#N/A;#N/A,FALSE,"N-IS-Sum",#N/A,#N/A;FALSE,"N-St-Sum",#N/A,#N/A,FALSE;"Inc Stmt",#N/A,#N/A,FALSE,"Stats"}</definedName>
    <definedName name="as" localSheetId="10" hidden="1">{#N/A,#N/A,FALSE,"Assumptions",#N/A;#N/A,FALSE,"N-IS-Sum",#N/A,#N/A;FALSE,"N-St-Sum",#N/A,#N/A,FALSE;"Inc Stmt",#N/A,#N/A,FALSE,"Stats"}</definedName>
    <definedName name="as" hidden="1">{#N/A,#N/A,FALSE,"Assumptions",#N/A;#N/A,FALSE,"N-IS-Sum",#N/A,#N/A;FALSE,"N-St-Sum",#N/A,#N/A,FALSE;"Inc Stmt",#N/A,#N/A,FALSE,"Stats"}</definedName>
    <definedName name="AS2DocOpenMode" hidden="1">"AS2DocumentEdit"</definedName>
    <definedName name="AS2HasNoAutoHeaderFooter" hidden="1">" "</definedName>
    <definedName name="AS2NamedRange" hidden="1">3</definedName>
    <definedName name="AS2ReportLS" hidden="1">1</definedName>
    <definedName name="AS2StaticLS" localSheetId="8" hidden="1">#REF!</definedName>
    <definedName name="AS2StaticLS" localSheetId="10" hidden="1">#REF!</definedName>
    <definedName name="AS2StaticLS" hidden="1">#REF!</definedName>
    <definedName name="AS2SyncStepLS" hidden="1">0</definedName>
    <definedName name="AS2TickmarkLS" localSheetId="2" hidden="1">#REF!</definedName>
    <definedName name="AS2TickmarkLS" localSheetId="1" hidden="1">#REF!</definedName>
    <definedName name="AS2TickmarkLS" localSheetId="8" hidden="1">#REF!</definedName>
    <definedName name="AS2TickmarkLS" localSheetId="10" hidden="1">#REF!</definedName>
    <definedName name="AS2TickmarkLS" hidden="1">#REF!</definedName>
    <definedName name="AS2VersionLS" hidden="1">300</definedName>
    <definedName name="asd" localSheetId="2" hidden="1">{2;#N/A;"R13C16:R17C16";#N/A;"R13C14:R17C15";FALSE;FALSE;FALSE;95;#N/A;#N/A;"R13C19";#N/A;FALSE;FALSE;FALSE;FALSE;#N/A;"";#N/A;FALSE;"";"";#N/A;#N/A;#N/A}</definedName>
    <definedName name="asd" localSheetId="1" hidden="1">{2;#N/A;"R13C16:R17C16";#N/A;"R13C14:R17C15";FALSE;FALSE;FALSE;95;#N/A;#N/A;"R13C19";#N/A;FALSE;FALSE;FALSE;FALSE;#N/A;"";#N/A;FALSE;"";"";#N/A;#N/A;#N/A}</definedName>
    <definedName name="asd" localSheetId="8" hidden="1">{2;#N/A;"R13C16:R17C16";#N/A;"R13C14:R17C15";FALSE;FALSE;FALSE;95;#N/A;#N/A;"R13C19";#N/A;FALSE;FALSE;FALSE;FALSE;#N/A;"";#N/A;FALSE;"";"";#N/A;#N/A;#N/A}</definedName>
    <definedName name="asd" localSheetId="10" hidden="1">{2;#N/A;"R13C16:R17C16";#N/A;"R13C14:R17C15";FALSE;FALSE;FALSE;95;#N/A;#N/A;"R13C19";#N/A;FALSE;FALSE;FALSE;FALSE;#N/A;"";#N/A;FALSE;"";"";#N/A;#N/A;#N/A}</definedName>
    <definedName name="asd" hidden="1">{2;#N/A;"R13C16:R17C16";#N/A;"R13C14:R17C15";FALSE;FALSE;FALSE;95;#N/A;#N/A;"R13C19";#N/A;FALSE;FALSE;FALSE;FALSE;#N/A;"";#N/A;FALSE;"";"";#N/A;#N/A;#N/A}</definedName>
    <definedName name="asde" localSheetId="8" hidden="1">{"NewCo_View",#N/A,FALSE,"Calculations"}</definedName>
    <definedName name="asde" localSheetId="10" hidden="1">{"NewCo_View",#N/A,FALSE,"Calculations"}</definedName>
    <definedName name="asde" hidden="1">{"NewCo_View",#N/A,FALSE,"Calculations"}</definedName>
    <definedName name="asdf" localSheetId="2" hidden="1">{"'Edit'!$A$1:$V$2277"}</definedName>
    <definedName name="asdf" localSheetId="1" hidden="1">{"'Edit'!$A$1:$V$2277"}</definedName>
    <definedName name="asdf" localSheetId="8" hidden="1">{"'Edit'!$A$1:$V$2277"}</definedName>
    <definedName name="asdf" localSheetId="10" hidden="1">{"'Edit'!$A$1:$V$2277"}</definedName>
    <definedName name="asdf" hidden="1">{"'Edit'!$A$1:$V$2277"}</definedName>
    <definedName name="Assumptions" localSheetId="8" hidden="1">{"Index",#N/A,FALSE,"Index"}</definedName>
    <definedName name="Assumptions" localSheetId="10" hidden="1">{"Index",#N/A,FALSE,"Index"}</definedName>
    <definedName name="Assumptions" hidden="1">{"Index",#N/A,FALSE,"Index"}</definedName>
    <definedName name="ATT" hidden="1">{#N/A,#N/A,FALSE,"DAOCM 2차 검토"}</definedName>
    <definedName name="Attach3" localSheetId="8" hidden="1">{"Grant",#N/A,FALSE,"Grant";"GP Developer",#N/A,FALSE,"GP &amp; Dev Loans";"Operating Analysis",#N/A,FALSE,"Operations";"Tax Credit",#N/A,FALSE,"Tax Credits";"Tax Credit Analysis",#N/A,FALSE,"TC Analysis"}</definedName>
    <definedName name="Attach3" localSheetId="10" hidden="1">{"Grant",#N/A,FALSE,"Grant";"GP Developer",#N/A,FALSE,"GP &amp; Dev Loans";"Operating Analysis",#N/A,FALSE,"Operations";"Tax Credit",#N/A,FALSE,"Tax Credits";"Tax Credit Analysis",#N/A,FALSE,"TC Analysis"}</definedName>
    <definedName name="Attach3" hidden="1">{"Grant",#N/A,FALSE,"Grant";"GP Developer",#N/A,FALSE,"GP &amp; Dev Loans";"Operating Analysis",#N/A,FALSE,"Operations";"Tax Credit",#N/A,FALSE,"Tax Credits";"Tax Credit Analysis",#N/A,FALSE,"TC Analysis"}</definedName>
    <definedName name="_xlnm.Auto_Open_xlquery_DClick" localSheetId="1" hidden="1">[18]!Register.DClick</definedName>
    <definedName name="_xlnm.Auto_Open_xlquery_DClick" localSheetId="8" hidden="1">[19]!Register.DClick</definedName>
    <definedName name="_xlnm.Auto_Open_xlquery_DClick" localSheetId="10" hidden="1">[20]!Register.DClick</definedName>
    <definedName name="_xlnm.Auto_Open_xlquery_DClick" hidden="1">[19]!Register.DClick</definedName>
    <definedName name="b" localSheetId="2" hidden="1">{#N/A,#N/A,FALSE,"changes";#N/A,#N/A,FALSE,"Assumptions";"view1",#N/A,FALSE,"BE Analysis";"view2",#N/A,FALSE,"BE Analysis";#N/A,#N/A,FALSE,"DCF Calculation - Scenario 1";"Dollar",#N/A,FALSE,"Consolidated - Scenario 1";"CS",#N/A,FALSE,"Consolidated - Scenario 1"}</definedName>
    <definedName name="b" localSheetId="1" hidden="1">{#N/A,#N/A,FALSE,"changes";#N/A,#N/A,FALSE,"Assumptions";"view1",#N/A,FALSE,"BE Analysis";"view2",#N/A,FALSE,"BE Analysis";#N/A,#N/A,FALSE,"DCF Calculation - Scenario 1";"Dollar",#N/A,FALSE,"Consolidated - Scenario 1";"CS",#N/A,FALSE,"Consolidated - Scenario 1"}</definedName>
    <definedName name="b" localSheetId="8" hidden="1">{#N/A,#N/A,FALSE,"changes";#N/A,#N/A,FALSE,"Assumptions";"view1",#N/A,FALSE,"BE Analysis";"view2",#N/A,FALSE,"BE Analysis";#N/A,#N/A,FALSE,"DCF Calculation - Scenario 1";"Dollar",#N/A,FALSE,"Consolidated - Scenario 1";"CS",#N/A,FALSE,"Consolidated - Scenario 1"}</definedName>
    <definedName name="b" localSheetId="10" hidden="1">{#N/A,#N/A,FALSE,"changes";#N/A,#N/A,FALSE,"Assumptions";"view1",#N/A,FALSE,"BE Analysis";"view2",#N/A,FALSE,"BE Analysis";#N/A,#N/A,FALSE,"DCF Calculation - Scenario 1";"Dollar",#N/A,FALSE,"Consolidated - Scenario 1";"CS",#N/A,FALSE,"Consolidated - Scenario 1"}</definedName>
    <definedName name="b" hidden="1">{#N/A,#N/A,FALSE,"changes";#N/A,#N/A,FALSE,"Assumptions";"view1",#N/A,FALSE,"BE Analysis";"view2",#N/A,FALSE,"BE Analysis";#N/A,#N/A,FALSE,"DCF Calculation - Scenario 1";"Dollar",#N/A,FALSE,"Consolidated - Scenario 1";"CS",#N/A,FALSE,"Consolidated - Scenario 1"}</definedName>
    <definedName name="b_1" localSheetId="2" hidden="1">{#N/A,#N/A,FALSE,"changes";#N/A,#N/A,FALSE,"Assumptions";"view1",#N/A,FALSE,"BE Analysis";"view2",#N/A,FALSE,"BE Analysis";#N/A,#N/A,FALSE,"DCF Calculation - Scenario 1";"Dollar",#N/A,FALSE,"Consolidated - Scenario 1";"CS",#N/A,FALSE,"Consolidated - Scenario 1"}</definedName>
    <definedName name="b_1" localSheetId="1" hidden="1">{#N/A,#N/A,FALSE,"changes";#N/A,#N/A,FALSE,"Assumptions";"view1",#N/A,FALSE,"BE Analysis";"view2",#N/A,FALSE,"BE Analysis";#N/A,#N/A,FALSE,"DCF Calculation - Scenario 1";"Dollar",#N/A,FALSE,"Consolidated - Scenario 1";"CS",#N/A,FALSE,"Consolidated - Scenario 1"}</definedName>
    <definedName name="b_1" localSheetId="8" hidden="1">{#N/A,#N/A,FALSE,"changes";#N/A,#N/A,FALSE,"Assumptions";"view1",#N/A,FALSE,"BE Analysis";"view2",#N/A,FALSE,"BE Analysis";#N/A,#N/A,FALSE,"DCF Calculation - Scenario 1";"Dollar",#N/A,FALSE,"Consolidated - Scenario 1";"CS",#N/A,FALSE,"Consolidated - Scenario 1"}</definedName>
    <definedName name="b_1" localSheetId="10" hidden="1">{#N/A,#N/A,FALSE,"changes";#N/A,#N/A,FALSE,"Assumptions";"view1",#N/A,FALSE,"BE Analysis";"view2",#N/A,FALSE,"BE Analysis";#N/A,#N/A,FALSE,"DCF Calculation - Scenario 1";"Dollar",#N/A,FALSE,"Consolidated - Scenario 1";"CS",#N/A,FALSE,"Consolidated - Scenario 1"}</definedName>
    <definedName name="b_1" hidden="1">{#N/A,#N/A,FALSE,"changes";#N/A,#N/A,FALSE,"Assumptions";"view1",#N/A,FALSE,"BE Analysis";"view2",#N/A,FALSE,"BE Analysis";#N/A,#N/A,FALSE,"DCF Calculation - Scenario 1";"Dollar",#N/A,FALSE,"Consolidated - Scenario 1";"CS",#N/A,FALSE,"Consolidated - Scenario 1"}</definedName>
    <definedName name="bbb" localSheetId="2" hidden="1">{#N/A,#N/A,FALSE,"O&amp;M by processes";#N/A,#N/A,FALSE,"Elec Act vs Bud";#N/A,#N/A,FALSE,"G&amp;A";#N/A,#N/A,FALSE,"BGS";#N/A,#N/A,FALSE,"Res Cost"}</definedName>
    <definedName name="bbb" localSheetId="1" hidden="1">{#N/A,#N/A,FALSE,"O&amp;M by processes";#N/A,#N/A,FALSE,"Elec Act vs Bud";#N/A,#N/A,FALSE,"G&amp;A";#N/A,#N/A,FALSE,"BGS";#N/A,#N/A,FALSE,"Res Cost"}</definedName>
    <definedName name="bbb" localSheetId="8" hidden="1">{#N/A,#N/A,FALSE,"O&amp;M by processes";#N/A,#N/A,FALSE,"Elec Act vs Bud";#N/A,#N/A,FALSE,"G&amp;A";#N/A,#N/A,FALSE,"BGS";#N/A,#N/A,FALSE,"Res Cost"}</definedName>
    <definedName name="bbb" localSheetId="10"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2" hidden="1">{#N/A,#N/A,FALSE,"O&amp;M by processes";#N/A,#N/A,FALSE,"Elec Act vs Bud";#N/A,#N/A,FALSE,"G&amp;A";#N/A,#N/A,FALSE,"BGS";#N/A,#N/A,FALSE,"Res Cost"}</definedName>
    <definedName name="bbbb" localSheetId="1" hidden="1">{#N/A,#N/A,FALSE,"O&amp;M by processes";#N/A,#N/A,FALSE,"Elec Act vs Bud";#N/A,#N/A,FALSE,"G&amp;A";#N/A,#N/A,FALSE,"BGS";#N/A,#N/A,FALSE,"Res Cost"}</definedName>
    <definedName name="bbbb" localSheetId="8" hidden="1">{#N/A,#N/A,FALSE,"O&amp;M by processes";#N/A,#N/A,FALSE,"Elec Act vs Bud";#N/A,#N/A,FALSE,"G&amp;A";#N/A,#N/A,FALSE,"BGS";#N/A,#N/A,FALSE,"Res Cost"}</definedName>
    <definedName name="bbbb" localSheetId="10"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2" hidden="1">{#N/A,#N/A,FALSE,"O&amp;M by processes";#N/A,#N/A,FALSE,"Elec Act vs Bud";#N/A,#N/A,FALSE,"G&amp;A";#N/A,#N/A,FALSE,"BGS";#N/A,#N/A,FALSE,"Res Cost"}</definedName>
    <definedName name="bbbbb" localSheetId="1" hidden="1">{#N/A,#N/A,FALSE,"O&amp;M by processes";#N/A,#N/A,FALSE,"Elec Act vs Bud";#N/A,#N/A,FALSE,"G&amp;A";#N/A,#N/A,FALSE,"BGS";#N/A,#N/A,FALSE,"Res Cost"}</definedName>
    <definedName name="bbbbb" localSheetId="8" hidden="1">{#N/A,#N/A,FALSE,"O&amp;M by processes";#N/A,#N/A,FALSE,"Elec Act vs Bud";#N/A,#N/A,FALSE,"G&amp;A";#N/A,#N/A,FALSE,"BGS";#N/A,#N/A,FALSE,"Res Cost"}</definedName>
    <definedName name="bbbbb" localSheetId="10"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2" hidden="1">{#N/A,#N/A,FALSE,"O&amp;M by processes";#N/A,#N/A,FALSE,"Elec Act vs Bud";#N/A,#N/A,FALSE,"G&amp;A";#N/A,#N/A,FALSE,"BGS";#N/A,#N/A,FALSE,"Res Cost"}</definedName>
    <definedName name="bbc" localSheetId="1" hidden="1">{#N/A,#N/A,FALSE,"O&amp;M by processes";#N/A,#N/A,FALSE,"Elec Act vs Bud";#N/A,#N/A,FALSE,"G&amp;A";#N/A,#N/A,FALSE,"BGS";#N/A,#N/A,FALSE,"Res Cost"}</definedName>
    <definedName name="bbc" localSheetId="8" hidden="1">{#N/A,#N/A,FALSE,"O&amp;M by processes";#N/A,#N/A,FALSE,"Elec Act vs Bud";#N/A,#N/A,FALSE,"G&amp;A";#N/A,#N/A,FALSE,"BGS";#N/A,#N/A,FALSE,"Res Cost"}</definedName>
    <definedName name="bbc" localSheetId="10" hidden="1">{#N/A,#N/A,FALSE,"O&amp;M by processes";#N/A,#N/A,FALSE,"Elec Act vs Bud";#N/A,#N/A,FALSE,"G&amp;A";#N/A,#N/A,FALSE,"BGS";#N/A,#N/A,FALSE,"Res Cost"}</definedName>
    <definedName name="bbc" hidden="1">{#N/A,#N/A,FALSE,"O&amp;M by processes";#N/A,#N/A,FALSE,"Elec Act vs Bud";#N/A,#N/A,FALSE,"G&amp;A";#N/A,#N/A,FALSE,"BGS";#N/A,#N/A,FALSE,"Res Cost"}</definedName>
    <definedName name="BEx1SBVCTJD9JNNWCDLKN66E1Q6I" localSheetId="8" hidden="1">#REF!</definedName>
    <definedName name="BEx1SBVCTJD9JNNWCDLKN66E1Q6I" localSheetId="10" hidden="1">#REF!</definedName>
    <definedName name="BEx1SBVCTJD9JNNWCDLKN66E1Q6I" hidden="1">#REF!</definedName>
    <definedName name="BEx1VZ4WFTXXZ1ES2K5VS9HV5OZF" localSheetId="8" hidden="1">[21]!In [22]!MONTH [23]Contbs!$A$1:$K$92</definedName>
    <definedName name="BEx1VZ4WFTXXZ1ES2K5VS9HV5OZF" localSheetId="10" hidden="1">In [22]!MONTH [23]Contbs!$A$1:$K$92</definedName>
    <definedName name="BEx1VZ4WFTXXZ1ES2K5VS9HV5OZF" hidden="1">In [22]!MONTH [23]Contbs!$A$1:$K$92</definedName>
    <definedName name="BEx3OZKO9Y2WLPH6VCA1KE3DGW96" localSheetId="8" hidden="1">YTD [23]Contbs!$A$1:$AF$54</definedName>
    <definedName name="BEx3OZKO9Y2WLPH6VCA1KE3DGW96" localSheetId="10" hidden="1">YTD [23]Contbs!$A$1:$AF$54</definedName>
    <definedName name="BEx3OZKO9Y2WLPH6VCA1KE3DGW96" hidden="1">YTD [23]Contbs!$A$1:$AF$54</definedName>
    <definedName name="BEx59IRQE9WO908W6XQCHI6N394W" localSheetId="8" hidden="1">[21]!In [22]!MONTH [23]Contbs!$A$1:$K$93</definedName>
    <definedName name="BEx59IRQE9WO908W6XQCHI6N394W" localSheetId="10" hidden="1">In [22]!MONTH [23]Contbs!$A$1:$K$93</definedName>
    <definedName name="BEx59IRQE9WO908W6XQCHI6N394W" hidden="1">In [22]!MONTH [23]Contbs!$A$1:$K$93</definedName>
    <definedName name="BEx7AX0CC71BEXKGJV6QJKSXTXK8" localSheetId="8" hidden="1">[21]!In [22]!MONTH [23]Contbs!$A$1:$K$93</definedName>
    <definedName name="BEx7AX0CC71BEXKGJV6QJKSXTXK8" localSheetId="10" hidden="1">In [22]!MONTH [23]Contbs!$A$1:$K$93</definedName>
    <definedName name="BEx7AX0CC71BEXKGJV6QJKSXTXK8" hidden="1">In [22]!MONTH [23]Contbs!$A$1:$K$93</definedName>
    <definedName name="BEx90N2DKUGS8U7HQKNPXO81IYN8" localSheetId="8" hidden="1">#REF!</definedName>
    <definedName name="BEx90N2DKUGS8U7HQKNPXO81IYN8" localSheetId="10" hidden="1">#REF!</definedName>
    <definedName name="BEx90N2DKUGS8U7HQKNPXO81IYN8" hidden="1">#REF!</definedName>
    <definedName name="BEx93CRO7US4R7W3OAPCDRAI63FC" localSheetId="8" hidden="1">#REF!</definedName>
    <definedName name="BEx93CRO7US4R7W3OAPCDRAI63FC" localSheetId="10" hidden="1">#REF!</definedName>
    <definedName name="BEx93CRO7US4R7W3OAPCDRAI63FC" hidden="1">#REF!</definedName>
    <definedName name="BExAZZF9A1XEUEQG8TC656DNUBHE" localSheetId="8" hidden="1">[21]!In [22]!MONTH [23]Contbs!$A$1:$AJ$59</definedName>
    <definedName name="BExAZZF9A1XEUEQG8TC656DNUBHE" localSheetId="10" hidden="1">In [22]!MONTH [23]Contbs!$A$1:$AJ$59</definedName>
    <definedName name="BExAZZF9A1XEUEQG8TC656DNUBHE" hidden="1">In [22]!MONTH [23]Contbs!$A$1:$AJ$59</definedName>
    <definedName name="BExB0N93OLR30H9Z6OQXZAYBTEBX" localSheetId="8" hidden="1">[21]!In [22]!MONTH [23]Contbs!$A$1:$AJ$59</definedName>
    <definedName name="BExB0N93OLR30H9Z6OQXZAYBTEBX" localSheetId="10" hidden="1">In [22]!MONTH [23]Contbs!$A$1:$AJ$59</definedName>
    <definedName name="BExB0N93OLR30H9Z6OQXZAYBTEBX" hidden="1">In [22]!MONTH [23]Contbs!$A$1:$AJ$59</definedName>
    <definedName name="BExEPGDOU6N6328FFYVYL1HXPCKO" localSheetId="8" hidden="1">YTD [23]Contbs!$A$1:$K$93</definedName>
    <definedName name="BExEPGDOU6N6328FFYVYL1HXPCKO" localSheetId="10" hidden="1">YTD [23]Contbs!$A$1:$K$93</definedName>
    <definedName name="BExEPGDOU6N6328FFYVYL1HXPCKO" hidden="1">YTD [23]Contbs!$A$1:$K$93</definedName>
    <definedName name="BExGPGKFWQ04UEAW5BB4WJE9TRE1" localSheetId="8" hidden="1">YTD [23]Contbs!$A$1:$AF$54</definedName>
    <definedName name="BExGPGKFWQ04UEAW5BB4WJE9TRE1" localSheetId="10" hidden="1">YTD [23]Contbs!$A$1:$AF$54</definedName>
    <definedName name="BExGPGKFWQ04UEAW5BB4WJE9TRE1" hidden="1">YTD [23]Contbs!$A$1:$AF$54</definedName>
    <definedName name="BExGS4GZ2710YLA90XX5RW3Z8VHC" localSheetId="8" hidden="1">[21]!In [22]!MONTH [23]Contbs!$A$1:$AM$94</definedName>
    <definedName name="BExGS4GZ2710YLA90XX5RW3Z8VHC" localSheetId="10" hidden="1">In [22]!MONTH [23]Contbs!$A$1:$AM$94</definedName>
    <definedName name="BExGS4GZ2710YLA90XX5RW3Z8VHC" hidden="1">In [22]!MONTH [23]Contbs!$A$1:$AM$94</definedName>
    <definedName name="BExIJF0Q68HZ3A4YH3Y05M2LMBJ1" localSheetId="8" hidden="1">YTD [23]Contbs!$A$1:$K$92</definedName>
    <definedName name="BExIJF0Q68HZ3A4YH3Y05M2LMBJ1" localSheetId="10" hidden="1">YTD [23]Contbs!$A$1:$K$92</definedName>
    <definedName name="BExIJF0Q68HZ3A4YH3Y05M2LMBJ1" hidden="1">YTD [23]Contbs!$A$1:$K$92</definedName>
    <definedName name="BExKJSE99UYMVAV1HZD4YFOW9XBW" localSheetId="8" hidden="1">YTD [23]Contbs!$A$1:$AF$54</definedName>
    <definedName name="BExKJSE99UYMVAV1HZD4YFOW9XBW" localSheetId="10" hidden="1">YTD [23]Contbs!$A$1:$AF$54</definedName>
    <definedName name="BExKJSE99UYMVAV1HZD4YFOW9XBW" hidden="1">YTD [23]Contbs!$A$1:$AF$54</definedName>
    <definedName name="BExOHNAOSVYZOJF8IRUGDYGZ64T7" localSheetId="8" hidden="1">YTD [23]Contbs!$A$1</definedName>
    <definedName name="BExOHNAOSVYZOJF8IRUGDYGZ64T7" localSheetId="10" hidden="1">YTD [23]Contbs!$A$1</definedName>
    <definedName name="BExOHNAOSVYZOJF8IRUGDYGZ64T7" hidden="1">YTD [23]Contbs!$A$1</definedName>
    <definedName name="BExOMDTN5BZ1DTPJEGQH4HSNU90A" localSheetId="8" hidden="1">[21]!In [22]!MONTH [23]Contbs!$A$1:$AV$62</definedName>
    <definedName name="BExOMDTN5BZ1DTPJEGQH4HSNU90A" localSheetId="10" hidden="1">In [22]!MONTH [23]Contbs!$A$1:$AV$62</definedName>
    <definedName name="BExOMDTN5BZ1DTPJEGQH4HSNU90A" hidden="1">In [22]!MONTH [23]Contbs!$A$1:$AV$62</definedName>
    <definedName name="BExS4A1VBQWKBHRIRD1MXA5HR0M4" localSheetId="8" hidden="1">[21]!In [22]!MONTH [23]Contbs!$A$1:$K$93</definedName>
    <definedName name="BExS4A1VBQWKBHRIRD1MXA5HR0M4" localSheetId="10" hidden="1">In [22]!MONTH [23]Contbs!$A$1:$K$93</definedName>
    <definedName name="BExS4A1VBQWKBHRIRD1MXA5HR0M4" hidden="1">In [22]!MONTH [23]Contbs!$A$1:$K$93</definedName>
    <definedName name="BExTX41OZ2ADZUVQF7RO81LA8PAL" localSheetId="8" hidden="1">[21]!In [22]!MONTH [23]Contbs!$A$1:$K$93</definedName>
    <definedName name="BExTX41OZ2ADZUVQF7RO81LA8PAL" localSheetId="10" hidden="1">In [22]!MONTH [23]Contbs!$A$1:$K$93</definedName>
    <definedName name="BExTX41OZ2ADZUVQF7RO81LA8PAL" hidden="1">In [22]!MONTH [23]Contbs!$A$1:$K$93</definedName>
    <definedName name="BExU9NUKD8HUDZMHPPGB9NT77HPA" localSheetId="8" hidden="1">YTD [23]Contbs!$A$1:$AT$55</definedName>
    <definedName name="BExU9NUKD8HUDZMHPPGB9NT77HPA" localSheetId="10" hidden="1">YTD [23]Contbs!$A$1:$AT$55</definedName>
    <definedName name="BExU9NUKD8HUDZMHPPGB9NT77HPA" hidden="1">YTD [23]Contbs!$A$1:$AT$55</definedName>
    <definedName name="BExUATI558PTYMWQB9DEK5JBJ3R3" localSheetId="8" hidden="1">YTD [23]Contbs!$A$1:$K$93</definedName>
    <definedName name="BExUATI558PTYMWQB9DEK5JBJ3R3" localSheetId="10" hidden="1">YTD [23]Contbs!$A$1:$K$93</definedName>
    <definedName name="BExUATI558PTYMWQB9DEK5JBJ3R3" hidden="1">YTD [23]Contbs!$A$1:$K$93</definedName>
    <definedName name="BExVRO8C0SITVNUIIQ3V8H5ZAUOB" localSheetId="8" hidden="1">YTD [23]Contbs!$A$1:$K$93</definedName>
    <definedName name="BExVRO8C0SITVNUIIQ3V8H5ZAUOB" localSheetId="10" hidden="1">YTD [23]Contbs!$A$1:$K$93</definedName>
    <definedName name="BExVRO8C0SITVNUIIQ3V8H5ZAUOB" hidden="1">YTD [23]Contbs!$A$1:$K$93</definedName>
    <definedName name="BExW5C6U4VD11XF96XEN6SR74AEB" localSheetId="8" hidden="1">#REF!</definedName>
    <definedName name="BExW5C6U4VD11XF96XEN6SR74AEB" localSheetId="10" hidden="1">#REF!</definedName>
    <definedName name="BExW5C6U4VD11XF96XEN6SR74AEB" hidden="1">#REF!</definedName>
    <definedName name="BExXOZWZMB39RV0B8GJ3GU6RFVGR" localSheetId="8" hidden="1">#REF!</definedName>
    <definedName name="BExXOZWZMB39RV0B8GJ3GU6RFVGR" localSheetId="10" hidden="1">#REF!</definedName>
    <definedName name="BExXOZWZMB39RV0B8GJ3GU6RFVGR" hidden="1">#REF!</definedName>
    <definedName name="BExXSS4NG52JTFFL3Z73ZMFG5WMT" localSheetId="8" hidden="1">[21]!In [22]!MONTH [23]Contbs!$A$1:$AJ$59</definedName>
    <definedName name="BExXSS4NG52JTFFL3Z73ZMFG5WMT" localSheetId="10" hidden="1">In [22]!MONTH [23]Contbs!$A$1:$AJ$59</definedName>
    <definedName name="BExXSS4NG52JTFFL3Z73ZMFG5WMT" hidden="1">In [22]!MONTH [23]Contbs!$A$1:$AJ$59</definedName>
    <definedName name="BExZOQNRDAJ0TLH719GX8FGKTTWD" localSheetId="8" hidden="1">YTD [23]Contbs!$A$1:$K$93</definedName>
    <definedName name="BExZOQNRDAJ0TLH719GX8FGKTTWD" localSheetId="10" hidden="1">YTD [23]Contbs!$A$1:$K$93</definedName>
    <definedName name="BExZOQNRDAJ0TLH719GX8FGKTTWD" hidden="1">YTD [23]Contbs!$A$1:$K$93</definedName>
    <definedName name="BExZV5FGTYE08Q8JZL4TSZV4RAZN" localSheetId="8" hidden="1">YTD [23]Contbs!$A$1:$K$93</definedName>
    <definedName name="BExZV5FGTYE08Q8JZL4TSZV4RAZN" localSheetId="10" hidden="1">YTD [23]Contbs!$A$1:$K$93</definedName>
    <definedName name="BExZV5FGTYE08Q8JZL4TSZV4RAZN" hidden="1">YTD [23]Contbs!$A$1:$K$93</definedName>
    <definedName name="BG_Del" hidden="1">15</definedName>
    <definedName name="BG_Ins" hidden="1">4</definedName>
    <definedName name="BG_Mod" hidden="1">6</definedName>
    <definedName name="BLPH1" localSheetId="2" hidden="1">#REF!</definedName>
    <definedName name="BLPH1" localSheetId="1" hidden="1">#REF!</definedName>
    <definedName name="BLPH1" localSheetId="8" hidden="1">#REF!</definedName>
    <definedName name="BLPH1" localSheetId="10" hidden="1">#REF!</definedName>
    <definedName name="BLPH1" hidden="1">#REF!</definedName>
    <definedName name="BLPH10" localSheetId="2" hidden="1">#REF!</definedName>
    <definedName name="BLPH10" localSheetId="1" hidden="1">#REF!</definedName>
    <definedName name="BLPH10" localSheetId="8" hidden="1">#REF!</definedName>
    <definedName name="BLPH10" localSheetId="10" hidden="1">#REF!</definedName>
    <definedName name="BLPH10" hidden="1">#REF!</definedName>
    <definedName name="BLPH11" localSheetId="2" hidden="1">#REF!</definedName>
    <definedName name="BLPH11" localSheetId="1" hidden="1">#REF!</definedName>
    <definedName name="BLPH11" localSheetId="8" hidden="1">#REF!</definedName>
    <definedName name="BLPH11" localSheetId="10" hidden="1">#REF!</definedName>
    <definedName name="BLPH11" hidden="1">#REF!</definedName>
    <definedName name="BLPH12" localSheetId="2" hidden="1">#REF!</definedName>
    <definedName name="BLPH12" localSheetId="1" hidden="1">#REF!</definedName>
    <definedName name="BLPH12" localSheetId="10" hidden="1">#REF!</definedName>
    <definedName name="BLPH12" hidden="1">#REF!</definedName>
    <definedName name="BLPH13" localSheetId="2" hidden="1">#REF!</definedName>
    <definedName name="BLPH13" localSheetId="1" hidden="1">#REF!</definedName>
    <definedName name="BLPH13" localSheetId="10" hidden="1">#REF!</definedName>
    <definedName name="BLPH13" hidden="1">#REF!</definedName>
    <definedName name="BLPH14" localSheetId="2" hidden="1">#REF!</definedName>
    <definedName name="BLPH14" localSheetId="1" hidden="1">#REF!</definedName>
    <definedName name="BLPH14" localSheetId="10" hidden="1">#REF!</definedName>
    <definedName name="BLPH14" hidden="1">#REF!</definedName>
    <definedName name="BLPH15" localSheetId="2" hidden="1">#REF!</definedName>
    <definedName name="BLPH15" localSheetId="1" hidden="1">#REF!</definedName>
    <definedName name="BLPH15" localSheetId="10" hidden="1">#REF!</definedName>
    <definedName name="BLPH15" hidden="1">#REF!</definedName>
    <definedName name="BLPH16" localSheetId="2" hidden="1">#REF!</definedName>
    <definedName name="BLPH16" localSheetId="1" hidden="1">#REF!</definedName>
    <definedName name="BLPH16" localSheetId="10" hidden="1">#REF!</definedName>
    <definedName name="BLPH16" hidden="1">#REF!</definedName>
    <definedName name="BLPH17" localSheetId="2" hidden="1">#REF!</definedName>
    <definedName name="BLPH17" localSheetId="1" hidden="1">#REF!</definedName>
    <definedName name="BLPH17" localSheetId="10" hidden="1">#REF!</definedName>
    <definedName name="BLPH17" hidden="1">#REF!</definedName>
    <definedName name="BLPH18" localSheetId="2" hidden="1">#REF!</definedName>
    <definedName name="BLPH18" localSheetId="1" hidden="1">#REF!</definedName>
    <definedName name="BLPH18" localSheetId="10" hidden="1">#REF!</definedName>
    <definedName name="BLPH18" hidden="1">#REF!</definedName>
    <definedName name="BLPH19" localSheetId="2" hidden="1">#REF!</definedName>
    <definedName name="BLPH19" localSheetId="1" hidden="1">#REF!</definedName>
    <definedName name="BLPH19" localSheetId="10" hidden="1">#REF!</definedName>
    <definedName name="BLPH19" hidden="1">#REF!</definedName>
    <definedName name="BLPH2" localSheetId="2" hidden="1">#REF!</definedName>
    <definedName name="BLPH2" localSheetId="1" hidden="1">#REF!</definedName>
    <definedName name="BLPH2" localSheetId="10" hidden="1">#REF!</definedName>
    <definedName name="BLPH2" hidden="1">#REF!</definedName>
    <definedName name="BLPH20" localSheetId="2" hidden="1">#REF!</definedName>
    <definedName name="BLPH20" localSheetId="1" hidden="1">#REF!</definedName>
    <definedName name="BLPH20" localSheetId="10" hidden="1">#REF!</definedName>
    <definedName name="BLPH20" hidden="1">#REF!</definedName>
    <definedName name="BLPH21" localSheetId="2" hidden="1">#REF!</definedName>
    <definedName name="BLPH21" localSheetId="1" hidden="1">#REF!</definedName>
    <definedName name="BLPH21" localSheetId="10" hidden="1">#REF!</definedName>
    <definedName name="BLPH21" hidden="1">#REF!</definedName>
    <definedName name="BLPH22" localSheetId="2" hidden="1">#REF!</definedName>
    <definedName name="BLPH22" localSheetId="1" hidden="1">#REF!</definedName>
    <definedName name="BLPH22" localSheetId="10" hidden="1">#REF!</definedName>
    <definedName name="BLPH22" hidden="1">#REF!</definedName>
    <definedName name="BLPH23" localSheetId="2" hidden="1">#REF!</definedName>
    <definedName name="BLPH23" localSheetId="1" hidden="1">#REF!</definedName>
    <definedName name="BLPH23" localSheetId="10" hidden="1">#REF!</definedName>
    <definedName name="BLPH23" hidden="1">#REF!</definedName>
    <definedName name="BLPH24" localSheetId="2" hidden="1">#REF!</definedName>
    <definedName name="BLPH24" localSheetId="1" hidden="1">#REF!</definedName>
    <definedName name="BLPH24" localSheetId="10" hidden="1">#REF!</definedName>
    <definedName name="BLPH24" hidden="1">#REF!</definedName>
    <definedName name="BLPH25" localSheetId="2" hidden="1">#REF!</definedName>
    <definedName name="BLPH25" localSheetId="1" hidden="1">#REF!</definedName>
    <definedName name="BLPH25" localSheetId="10" hidden="1">#REF!</definedName>
    <definedName name="BLPH25" hidden="1">#REF!</definedName>
    <definedName name="BLPH26" localSheetId="2" hidden="1">#REF!</definedName>
    <definedName name="BLPH26" localSheetId="1" hidden="1">#REF!</definedName>
    <definedName name="BLPH26" localSheetId="10" hidden="1">#REF!</definedName>
    <definedName name="BLPH26" hidden="1">#REF!</definedName>
    <definedName name="BLPH27" localSheetId="2" hidden="1">#REF!</definedName>
    <definedName name="BLPH27" localSheetId="1" hidden="1">#REF!</definedName>
    <definedName name="BLPH27" localSheetId="10" hidden="1">#REF!</definedName>
    <definedName name="BLPH27" hidden="1">#REF!</definedName>
    <definedName name="BLPH28" localSheetId="2" hidden="1">#REF!</definedName>
    <definedName name="BLPH28" localSheetId="1" hidden="1">#REF!</definedName>
    <definedName name="BLPH28" localSheetId="10" hidden="1">#REF!</definedName>
    <definedName name="BLPH28" hidden="1">#REF!</definedName>
    <definedName name="BLPH29" localSheetId="2" hidden="1">#REF!</definedName>
    <definedName name="BLPH29" localSheetId="1" hidden="1">#REF!</definedName>
    <definedName name="BLPH29" localSheetId="10" hidden="1">#REF!</definedName>
    <definedName name="BLPH29" hidden="1">#REF!</definedName>
    <definedName name="BLPH3" localSheetId="2" hidden="1">#REF!</definedName>
    <definedName name="BLPH3" localSheetId="1" hidden="1">#REF!</definedName>
    <definedName name="BLPH3" localSheetId="10" hidden="1">#REF!</definedName>
    <definedName name="BLPH3" hidden="1">#REF!</definedName>
    <definedName name="BLPH30" localSheetId="2" hidden="1">#REF!</definedName>
    <definedName name="BLPH30" localSheetId="1" hidden="1">#REF!</definedName>
    <definedName name="BLPH30" localSheetId="10" hidden="1">#REF!</definedName>
    <definedName name="BLPH30" hidden="1">#REF!</definedName>
    <definedName name="BLPH31" localSheetId="2" hidden="1">#REF!</definedName>
    <definedName name="BLPH31" localSheetId="1" hidden="1">#REF!</definedName>
    <definedName name="BLPH31" localSheetId="10" hidden="1">#REF!</definedName>
    <definedName name="BLPH31" hidden="1">#REF!</definedName>
    <definedName name="BLPH32" localSheetId="2" hidden="1">#REF!</definedName>
    <definedName name="BLPH32" localSheetId="1" hidden="1">#REF!</definedName>
    <definedName name="BLPH32" localSheetId="10" hidden="1">#REF!</definedName>
    <definedName name="BLPH32" hidden="1">#REF!</definedName>
    <definedName name="BLPH33" localSheetId="2" hidden="1">#REF!</definedName>
    <definedName name="BLPH33" localSheetId="1" hidden="1">#REF!</definedName>
    <definedName name="BLPH33" localSheetId="10" hidden="1">#REF!</definedName>
    <definedName name="BLPH33" hidden="1">#REF!</definedName>
    <definedName name="BLPH34" localSheetId="2" hidden="1">#REF!</definedName>
    <definedName name="BLPH34" localSheetId="1" hidden="1">#REF!</definedName>
    <definedName name="BLPH34" localSheetId="10" hidden="1">#REF!</definedName>
    <definedName name="BLPH34" hidden="1">#REF!</definedName>
    <definedName name="BLPH35" localSheetId="2" hidden="1">#REF!</definedName>
    <definedName name="BLPH35" localSheetId="1" hidden="1">#REF!</definedName>
    <definedName name="BLPH35" localSheetId="10" hidden="1">#REF!</definedName>
    <definedName name="BLPH35" hidden="1">#REF!</definedName>
    <definedName name="BLPH36" localSheetId="2" hidden="1">#REF!</definedName>
    <definedName name="BLPH36" localSheetId="1" hidden="1">#REF!</definedName>
    <definedName name="BLPH36" localSheetId="10" hidden="1">#REF!</definedName>
    <definedName name="BLPH36" hidden="1">#REF!</definedName>
    <definedName name="BLPH37" localSheetId="2" hidden="1">#REF!</definedName>
    <definedName name="BLPH37" localSheetId="1" hidden="1">#REF!</definedName>
    <definedName name="BLPH37" localSheetId="10" hidden="1">#REF!</definedName>
    <definedName name="BLPH37" hidden="1">#REF!</definedName>
    <definedName name="BLPH38" localSheetId="2" hidden="1">#REF!</definedName>
    <definedName name="BLPH38" localSheetId="1" hidden="1">#REF!</definedName>
    <definedName name="BLPH38" localSheetId="10" hidden="1">#REF!</definedName>
    <definedName name="BLPH38" hidden="1">#REF!</definedName>
    <definedName name="BLPH39" localSheetId="2" hidden="1">#REF!</definedName>
    <definedName name="BLPH39" localSheetId="1" hidden="1">#REF!</definedName>
    <definedName name="BLPH39" localSheetId="10" hidden="1">#REF!</definedName>
    <definedName name="BLPH39" hidden="1">#REF!</definedName>
    <definedName name="BLPH4" localSheetId="2" hidden="1">#REF!</definedName>
    <definedName name="BLPH4" localSheetId="1" hidden="1">#REF!</definedName>
    <definedName name="BLPH4" localSheetId="10" hidden="1">#REF!</definedName>
    <definedName name="BLPH4" hidden="1">#REF!</definedName>
    <definedName name="BLPH40" localSheetId="2" hidden="1">#REF!</definedName>
    <definedName name="BLPH40" localSheetId="1" hidden="1">#REF!</definedName>
    <definedName name="BLPH40" localSheetId="10" hidden="1">#REF!</definedName>
    <definedName name="BLPH40" hidden="1">#REF!</definedName>
    <definedName name="BLPH41" localSheetId="2" hidden="1">#REF!</definedName>
    <definedName name="BLPH41" localSheetId="1" hidden="1">#REF!</definedName>
    <definedName name="BLPH41" localSheetId="10" hidden="1">#REF!</definedName>
    <definedName name="BLPH41" hidden="1">#REF!</definedName>
    <definedName name="BLPH42" localSheetId="2" hidden="1">#REF!</definedName>
    <definedName name="BLPH42" localSheetId="1" hidden="1">#REF!</definedName>
    <definedName name="BLPH42" localSheetId="10" hidden="1">#REF!</definedName>
    <definedName name="BLPH42" hidden="1">#REF!</definedName>
    <definedName name="BLPH43" localSheetId="2" hidden="1">#REF!</definedName>
    <definedName name="BLPH43" localSheetId="1" hidden="1">#REF!</definedName>
    <definedName name="BLPH43" localSheetId="10" hidden="1">#REF!</definedName>
    <definedName name="BLPH43" hidden="1">#REF!</definedName>
    <definedName name="BLPH44" localSheetId="2" hidden="1">#REF!</definedName>
    <definedName name="BLPH44" localSheetId="1" hidden="1">#REF!</definedName>
    <definedName name="BLPH44" localSheetId="10" hidden="1">#REF!</definedName>
    <definedName name="BLPH44" hidden="1">#REF!</definedName>
    <definedName name="BLPH45" localSheetId="2" hidden="1">#REF!</definedName>
    <definedName name="BLPH45" localSheetId="1" hidden="1">#REF!</definedName>
    <definedName name="BLPH45" localSheetId="10" hidden="1">#REF!</definedName>
    <definedName name="BLPH45" hidden="1">#REF!</definedName>
    <definedName name="BLPH46" localSheetId="2" hidden="1">#REF!</definedName>
    <definedName name="BLPH46" localSheetId="1" hidden="1">#REF!</definedName>
    <definedName name="BLPH46" localSheetId="10" hidden="1">#REF!</definedName>
    <definedName name="BLPH46" hidden="1">#REF!</definedName>
    <definedName name="BLPH47" localSheetId="2" hidden="1">#REF!</definedName>
    <definedName name="BLPH47" localSheetId="1" hidden="1">#REF!</definedName>
    <definedName name="BLPH47" localSheetId="10" hidden="1">#REF!</definedName>
    <definedName name="BLPH47" hidden="1">#REF!</definedName>
    <definedName name="BLPH48" localSheetId="10" hidden="1">#REF!</definedName>
    <definedName name="BLPH48" hidden="1">#REF!</definedName>
    <definedName name="BLPH49" localSheetId="10" hidden="1">#REF!</definedName>
    <definedName name="BLPH49" hidden="1">#REF!</definedName>
    <definedName name="BLPH5" localSheetId="2" hidden="1">#REF!</definedName>
    <definedName name="BLPH5" localSheetId="1" hidden="1">#REF!</definedName>
    <definedName name="BLPH5" localSheetId="10" hidden="1">#REF!</definedName>
    <definedName name="BLPH5" hidden="1">#REF!</definedName>
    <definedName name="BLPH50" localSheetId="10" hidden="1">#REF!</definedName>
    <definedName name="BLPH50" hidden="1">#REF!</definedName>
    <definedName name="BLPH51" localSheetId="10" hidden="1">#REF!</definedName>
    <definedName name="BLPH51" hidden="1">#REF!</definedName>
    <definedName name="BLPH52" localSheetId="10" hidden="1">#REF!</definedName>
    <definedName name="BLPH52" hidden="1">#REF!</definedName>
    <definedName name="BLPH53" localSheetId="10" hidden="1">#REF!</definedName>
    <definedName name="BLPH53" hidden="1">#REF!</definedName>
    <definedName name="BLPH54" localSheetId="10" hidden="1">#REF!</definedName>
    <definedName name="BLPH54" hidden="1">#REF!</definedName>
    <definedName name="BLPH55" localSheetId="10" hidden="1">#REF!</definedName>
    <definedName name="BLPH55" hidden="1">#REF!</definedName>
    <definedName name="BLPH56" localSheetId="10" hidden="1">#REF!</definedName>
    <definedName name="BLPH56" hidden="1">#REF!</definedName>
    <definedName name="BLPH6" localSheetId="2" hidden="1">#REF!</definedName>
    <definedName name="BLPH6" localSheetId="1" hidden="1">#REF!</definedName>
    <definedName name="BLPH6" localSheetId="10" hidden="1">#REF!</definedName>
    <definedName name="BLPH6" hidden="1">#REF!</definedName>
    <definedName name="BLPH7" localSheetId="2" hidden="1">#REF!</definedName>
    <definedName name="BLPH7" localSheetId="1" hidden="1">#REF!</definedName>
    <definedName name="BLPH7" localSheetId="10" hidden="1">#REF!</definedName>
    <definedName name="BLPH7" hidden="1">#REF!</definedName>
    <definedName name="BLPH8" localSheetId="2" hidden="1">#REF!</definedName>
    <definedName name="BLPH8" localSheetId="1" hidden="1">#REF!</definedName>
    <definedName name="BLPH8" localSheetId="10" hidden="1">#REF!</definedName>
    <definedName name="BLPH8" hidden="1">#REF!</definedName>
    <definedName name="BLPH82" localSheetId="10" hidden="1">#REF!</definedName>
    <definedName name="BLPH82" hidden="1">#REF!</definedName>
    <definedName name="BLPH83" localSheetId="10" hidden="1">#REF!</definedName>
    <definedName name="BLPH83" hidden="1">#REF!</definedName>
    <definedName name="BLPH9" localSheetId="2" hidden="1">#REF!</definedName>
    <definedName name="BLPH9" localSheetId="1" hidden="1">#REF!</definedName>
    <definedName name="BLPH9" localSheetId="10" hidden="1">#REF!</definedName>
    <definedName name="BLPH9" hidden="1">#REF!</definedName>
    <definedName name="BMSLBR" localSheetId="1">#REF!</definedName>
    <definedName name="BORDER" localSheetId="1">#REF!</definedName>
    <definedName name="BORDROW" localSheetId="1">#REF!</definedName>
    <definedName name="BURD901110" localSheetId="1">#REF!</definedName>
    <definedName name="BURD901120" localSheetId="1">#REF!</definedName>
    <definedName name="BURD901130" localSheetId="1">#REF!</definedName>
    <definedName name="BURD901200" localSheetId="1">#REF!</definedName>
    <definedName name="BURDRATE1" localSheetId="1">#REF!</definedName>
    <definedName name="BURDRATE2" localSheetId="1">#REF!</definedName>
    <definedName name="BURNINST" localSheetId="1">#REF!</definedName>
    <definedName name="BURNTOT" localSheetId="1">#REF!</definedName>
    <definedName name="can" localSheetId="2" hidden="1">{#N/A,#N/A,FALSE,"O&amp;M by processes";#N/A,#N/A,FALSE,"Elec Act vs Bud";#N/A,#N/A,FALSE,"G&amp;A";#N/A,#N/A,FALSE,"BGS";#N/A,#N/A,FALSE,"Res Cost"}</definedName>
    <definedName name="can" localSheetId="1" hidden="1">{#N/A,#N/A,FALSE,"O&amp;M by processes";#N/A,#N/A,FALSE,"Elec Act vs Bud";#N/A,#N/A,FALSE,"G&amp;A";#N/A,#N/A,FALSE,"BGS";#N/A,#N/A,FALSE,"Res Cost"}</definedName>
    <definedName name="can" localSheetId="8" hidden="1">{#N/A,#N/A,FALSE,"O&amp;M by processes";#N/A,#N/A,FALSE,"Elec Act vs Bud";#N/A,#N/A,FALSE,"G&amp;A";#N/A,#N/A,FALSE,"BGS";#N/A,#N/A,FALSE,"Res Cost"}</definedName>
    <definedName name="can" localSheetId="10" hidden="1">{#N/A,#N/A,FALSE,"O&amp;M by processes";#N/A,#N/A,FALSE,"Elec Act vs Bud";#N/A,#N/A,FALSE,"G&amp;A";#N/A,#N/A,FALSE,"BGS";#N/A,#N/A,FALSE,"Res Cost"}</definedName>
    <definedName name="can" hidden="1">{#N/A,#N/A,FALSE,"O&amp;M by processes";#N/A,#N/A,FALSE,"Elec Act vs Bud";#N/A,#N/A,FALSE,"G&amp;A";#N/A,#N/A,FALSE,"BGS";#N/A,#N/A,FALSE,"Res Cost"}</definedName>
    <definedName name="cancel" localSheetId="2" hidden="1">{"PARTNERS CAPITAL STMT",#N/A,FALSE,"Partners Capital"}</definedName>
    <definedName name="cancel" localSheetId="1" hidden="1">{"PARTNERS CAPITAL STMT",#N/A,FALSE,"Partners Capital"}</definedName>
    <definedName name="cancel" localSheetId="8" hidden="1">{"PARTNERS CAPITAL STMT",#N/A,FALSE,"Partners Capital"}</definedName>
    <definedName name="cancel" localSheetId="10" hidden="1">{"PARTNERS CAPITAL STMT",#N/A,FALSE,"Partners Capital"}</definedName>
    <definedName name="cancel" hidden="1">{"PARTNERS CAPITAL STMT",#N/A,FALSE,"Partners Capital"}</definedName>
    <definedName name="cancel_1" localSheetId="2" hidden="1">{"PARTNERS CAPITAL STMT",#N/A,FALSE,"Partners Capital"}</definedName>
    <definedName name="cancel_1" localSheetId="1" hidden="1">{"PARTNERS CAPITAL STMT",#N/A,FALSE,"Partners Capital"}</definedName>
    <definedName name="cancel_1" localSheetId="8" hidden="1">{"PARTNERS CAPITAL STMT",#N/A,FALSE,"Partners Capital"}</definedName>
    <definedName name="cancel_1" localSheetId="10" hidden="1">{"PARTNERS CAPITAL STMT",#N/A,FALSE,"Partners Capital"}</definedName>
    <definedName name="cancel_1" hidden="1">{"PARTNERS CAPITAL STMT",#N/A,FALSE,"Partners Capital"}</definedName>
    <definedName name="cancel2" localSheetId="2" hidden="1">{"PNLProjDL",#N/A,FALSE,"PROJCO";"PNLParDL",#N/A,FALSE,"Parent"}</definedName>
    <definedName name="cancel2" localSheetId="1" hidden="1">{"PNLProjDL",#N/A,FALSE,"PROJCO";"PNLParDL",#N/A,FALSE,"Parent"}</definedName>
    <definedName name="cancel2" localSheetId="8" hidden="1">{"PNLProjDL",#N/A,FALSE,"PROJCO";"PNLParDL",#N/A,FALSE,"Parent"}</definedName>
    <definedName name="cancel2" localSheetId="10" hidden="1">{"PNLProjDL",#N/A,FALSE,"PROJCO";"PNLParDL",#N/A,FALSE,"Parent"}</definedName>
    <definedName name="cancel2" hidden="1">{"PNLProjDL",#N/A,FALSE,"PROJCO";"PNLParDL",#N/A,FALSE,"Parent"}</definedName>
    <definedName name="cancel2_1" localSheetId="2" hidden="1">{"PNLProjDL",#N/A,FALSE,"PROJCO";"PNLParDL",#N/A,FALSE,"Parent"}</definedName>
    <definedName name="cancel2_1" localSheetId="1" hidden="1">{"PNLProjDL",#N/A,FALSE,"PROJCO";"PNLParDL",#N/A,FALSE,"Parent"}</definedName>
    <definedName name="cancel2_1" localSheetId="8" hidden="1">{"PNLProjDL",#N/A,FALSE,"PROJCO";"PNLParDL",#N/A,FALSE,"Parent"}</definedName>
    <definedName name="cancel2_1" localSheetId="10" hidden="1">{"PNLProjDL",#N/A,FALSE,"PROJCO";"PNLParDL",#N/A,FALSE,"Parent"}</definedName>
    <definedName name="cancel2_1" hidden="1">{"PNLProjDL",#N/A,FALSE,"PROJCO";"PNLParDL",#N/A,FALSE,"Parent"}</definedName>
    <definedName name="cancel3" localSheetId="2" hidden="1">{"Summary",#N/A,FALSE,"MICMULT";"Income Statement",#N/A,FALSE,"MICMULT";"Cash Flows",#N/A,FALSE,"MICMULT"}</definedName>
    <definedName name="cancel3" localSheetId="1" hidden="1">{"Summary",#N/A,FALSE,"MICMULT";"Income Statement",#N/A,FALSE,"MICMULT";"Cash Flows",#N/A,FALSE,"MICMULT"}</definedName>
    <definedName name="cancel3" localSheetId="8" hidden="1">{"Summary",#N/A,FALSE,"MICMULT";"Income Statement",#N/A,FALSE,"MICMULT";"Cash Flows",#N/A,FALSE,"MICMULT"}</definedName>
    <definedName name="cancel3" localSheetId="10" hidden="1">{"Summary",#N/A,FALSE,"MICMULT";"Income Statement",#N/A,FALSE,"MICMULT";"Cash Flows",#N/A,FALSE,"MICMULT"}</definedName>
    <definedName name="cancel3" hidden="1">{"Summary",#N/A,FALSE,"MICMULT";"Income Statement",#N/A,FALSE,"MICMULT";"Cash Flows",#N/A,FALSE,"MICMULT"}</definedName>
    <definedName name="cancel3_1" localSheetId="2" hidden="1">{"Summary",#N/A,FALSE,"MICMULT";"Income Statement",#N/A,FALSE,"MICMULT";"Cash Flows",#N/A,FALSE,"MICMULT"}</definedName>
    <definedName name="cancel3_1" localSheetId="1" hidden="1">{"Summary",#N/A,FALSE,"MICMULT";"Income Statement",#N/A,FALSE,"MICMULT";"Cash Flows",#N/A,FALSE,"MICMULT"}</definedName>
    <definedName name="cancel3_1" localSheetId="8" hidden="1">{"Summary",#N/A,FALSE,"MICMULT";"Income Statement",#N/A,FALSE,"MICMULT";"Cash Flows",#N/A,FALSE,"MICMULT"}</definedName>
    <definedName name="cancel3_1" localSheetId="10" hidden="1">{"Summary",#N/A,FALSE,"MICMULT";"Income Statement",#N/A,FALSE,"MICMULT";"Cash Flows",#N/A,FALSE,"MICMULT"}</definedName>
    <definedName name="cancel3_1" hidden="1">{"Summary",#N/A,FALSE,"MICMULT";"Income Statement",#N/A,FALSE,"MICMULT";"Cash Flows",#N/A,FALSE,"MICMULT"}</definedName>
    <definedName name="CANDIHide" localSheetId="1">#REF!</definedName>
    <definedName name="CBWorkbookPriority" hidden="1">-2082472701</definedName>
    <definedName name="ccc" localSheetId="2" hidden="1">{#N/A,#N/A,FALSE,"O&amp;M by processes";#N/A,#N/A,FALSE,"Elec Act vs Bud";#N/A,#N/A,FALSE,"G&amp;A";#N/A,#N/A,FALSE,"BGS";#N/A,#N/A,FALSE,"Res Cost"}</definedName>
    <definedName name="ccc" localSheetId="1" hidden="1">{#N/A,#N/A,FALSE,"O&amp;M by processes";#N/A,#N/A,FALSE,"Elec Act vs Bud";#N/A,#N/A,FALSE,"G&amp;A";#N/A,#N/A,FALSE,"BGS";#N/A,#N/A,FALSE,"Res Cost"}</definedName>
    <definedName name="ccc" localSheetId="8" hidden="1">{#N/A,#N/A,FALSE,"O&amp;M by processes";#N/A,#N/A,FALSE,"Elec Act vs Bud";#N/A,#N/A,FALSE,"G&amp;A";#N/A,#N/A,FALSE,"BGS";#N/A,#N/A,FALSE,"Res Cost"}</definedName>
    <definedName name="ccc" localSheetId="10"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2" hidden="1">{#N/A,#N/A,FALSE,"O&amp;M by processes";#N/A,#N/A,FALSE,"Elec Act vs Bud";#N/A,#N/A,FALSE,"G&amp;A";#N/A,#N/A,FALSE,"BGS";#N/A,#N/A,FALSE,"Res Cost"}</definedName>
    <definedName name="cccc" localSheetId="1" hidden="1">{#N/A,#N/A,FALSE,"O&amp;M by processes";#N/A,#N/A,FALSE,"Elec Act vs Bud";#N/A,#N/A,FALSE,"G&amp;A";#N/A,#N/A,FALSE,"BGS";#N/A,#N/A,FALSE,"Res Cost"}</definedName>
    <definedName name="cccc" localSheetId="8" hidden="1">{#N/A,#N/A,FALSE,"O&amp;M by processes";#N/A,#N/A,FALSE,"Elec Act vs Bud";#N/A,#N/A,FALSE,"G&amp;A";#N/A,#N/A,FALSE,"BGS";#N/A,#N/A,FALSE,"Res Cost"}</definedName>
    <definedName name="cccc" localSheetId="10" hidden="1">{#N/A,#N/A,FALSE,"O&amp;M by processes";#N/A,#N/A,FALSE,"Elec Act vs Bud";#N/A,#N/A,FALSE,"G&amp;A";#N/A,#N/A,FALSE,"BGS";#N/A,#N/A,FALSE,"Res Cost"}</definedName>
    <definedName name="cccc" hidden="1">{#N/A,#N/A,FALSE,"O&amp;M by processes";#N/A,#N/A,FALSE,"Elec Act vs Bud";#N/A,#N/A,FALSE,"G&amp;A";#N/A,#N/A,FALSE,"BGS";#N/A,#N/A,FALSE,"Res Cost"}</definedName>
    <definedName name="CH_COS" localSheetId="1">#REF!</definedName>
    <definedName name="chart" localSheetId="1">#REF!</definedName>
    <definedName name="CivilHide" localSheetId="1">#REF!</definedName>
    <definedName name="COMBINST" localSheetId="1">#REF!</definedName>
    <definedName name="COMBLBR" localSheetId="1">#REF!</definedName>
    <definedName name="Compare" localSheetId="1">#REF!</definedName>
    <definedName name="CONCDATABASE" localSheetId="1">#REF!</definedName>
    <definedName name="ConcreteHide" localSheetId="1">#REF!</definedName>
    <definedName name="CONLBR" localSheetId="1">#REF!</definedName>
    <definedName name="CONSINST" localSheetId="1">#REF!</definedName>
    <definedName name="Consolid" localSheetId="2" hidden="1">{#N/A,#N/A,FALSE,"O&amp;M by processes";#N/A,#N/A,FALSE,"Elec Act vs Bud";#N/A,#N/A,FALSE,"G&amp;A";#N/A,#N/A,FALSE,"BGS";#N/A,#N/A,FALSE,"Res Cost"}</definedName>
    <definedName name="Consolid" localSheetId="1" hidden="1">{#N/A,#N/A,FALSE,"O&amp;M by processes";#N/A,#N/A,FALSE,"Elec Act vs Bud";#N/A,#N/A,FALSE,"G&amp;A";#N/A,#N/A,FALSE,"BGS";#N/A,#N/A,FALSE,"Res Cost"}</definedName>
    <definedName name="Consolid" localSheetId="8" hidden="1">{#N/A,#N/A,FALSE,"O&amp;M by processes";#N/A,#N/A,FALSE,"Elec Act vs Bud";#N/A,#N/A,FALSE,"G&amp;A";#N/A,#N/A,FALSE,"BGS";#N/A,#N/A,FALSE,"Res Cost"}</definedName>
    <definedName name="Consolid" localSheetId="10"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2" hidden="1">{#N/A,#N/A,FALSE,"O&amp;M by processes";#N/A,#N/A,FALSE,"Elec Act vs Bud";#N/A,#N/A,FALSE,"G&amp;A";#N/A,#N/A,FALSE,"BGS";#N/A,#N/A,FALSE,"Res Cost"}</definedName>
    <definedName name="Consolidated" localSheetId="1" hidden="1">{#N/A,#N/A,FALSE,"O&amp;M by processes";#N/A,#N/A,FALSE,"Elec Act vs Bud";#N/A,#N/A,FALSE,"G&amp;A";#N/A,#N/A,FALSE,"BGS";#N/A,#N/A,FALSE,"Res Cost"}</definedName>
    <definedName name="Consolidated" localSheetId="8" hidden="1">{#N/A,#N/A,FALSE,"O&amp;M by processes";#N/A,#N/A,FALSE,"Elec Act vs Bud";#N/A,#N/A,FALSE,"G&amp;A";#N/A,#N/A,FALSE,"BGS";#N/A,#N/A,FALSE,"Res Cost"}</definedName>
    <definedName name="Consolidated" localSheetId="10" hidden="1">{#N/A,#N/A,FALSE,"O&amp;M by processes";#N/A,#N/A,FALSE,"Elec Act vs Bud";#N/A,#N/A,FALSE,"G&amp;A";#N/A,#N/A,FALSE,"BGS";#N/A,#N/A,FALSE,"Res Cost"}</definedName>
    <definedName name="Consolidated" hidden="1">{#N/A,#N/A,FALSE,"O&amp;M by processes";#N/A,#N/A,FALSE,"Elec Act vs Bud";#N/A,#N/A,FALSE,"G&amp;A";#N/A,#N/A,FALSE,"BGS";#N/A,#N/A,FALSE,"Res Cost"}</definedName>
    <definedName name="Constr_Indirects_Labor" localSheetId="1">#REF!</definedName>
    <definedName name="Contr" localSheetId="8" hidden="1">{#N/A,#N/A,FALSE,"Aging Summary";#N/A,#N/A,FALSE,"Ratio Analysis";#N/A,#N/A,FALSE,"Test 120 Day Accts";#N/A,#N/A,FALSE,"Tickmarks"}</definedName>
    <definedName name="Contr" localSheetId="10" hidden="1">{#N/A,#N/A,FALSE,"Aging Summary";#N/A,#N/A,FALSE,"Ratio Analysis";#N/A,#N/A,FALSE,"Test 120 Day Accts";#N/A,#N/A,FALSE,"Tickmarks"}</definedName>
    <definedName name="Contr" hidden="1">{#N/A,#N/A,FALSE,"Aging Summary";#N/A,#N/A,FALSE,"Ratio Analysis";#N/A,#N/A,FALSE,"Test 120 Day Accts";#N/A,#N/A,FALSE,"Tickmarks"}</definedName>
    <definedName name="COO" localSheetId="8" hidden="1">{#N/A,#N/A,FALSE,"Matrix";#N/A,#N/A,FALSE,"Cash Flow";#N/A,#N/A,FALSE,"10 Year Cost Analysis"}</definedName>
    <definedName name="COO" localSheetId="10" hidden="1">{#N/A,#N/A,FALSE,"Matrix";#N/A,#N/A,FALSE,"Cash Flow";#N/A,#N/A,FALSE,"10 Year Cost Analysis"}</definedName>
    <definedName name="COO" hidden="1">{#N/A,#N/A,FALSE,"Matrix";#N/A,#N/A,FALSE,"Cash Flow";#N/A,#N/A,FALSE,"10 Year Cost Analysis"}</definedName>
    <definedName name="COPYROW" localSheetId="1">#REF!</definedName>
    <definedName name="Corporate_Indirect_Total" localSheetId="1">#REF!</definedName>
    <definedName name="CS_AVG_SIZE" localSheetId="1">#REF!</definedName>
    <definedName name="CS_WELDING" localSheetId="1">#REF!</definedName>
    <definedName name="Cwvu.GREY_ALL." localSheetId="8" hidden="1">#REF!</definedName>
    <definedName name="Cwvu.GREY_ALL." localSheetId="10" hidden="1">#REF!</definedName>
    <definedName name="Cwvu.GREY_ALL." hidden="1">#REF!</definedName>
    <definedName name="d" localSheetId="2" hidden="1">{"summary1",#N/A,FALSE,"Summary of Values";"summary2",#N/A,FALSE,"Summary of Values";"weighted average returns",#N/A,FALSE,"WACC and WARA";"fixed asset detail",#N/A,FALSE,"Fixed Asset Detail"}</definedName>
    <definedName name="d" localSheetId="1" hidden="1">{"summary1",#N/A,FALSE,"Summary of Values";"summary2",#N/A,FALSE,"Summary of Values";"weighted average returns",#N/A,FALSE,"WACC and WARA";"fixed asset detail",#N/A,FALSE,"Fixed Asset Detail"}</definedName>
    <definedName name="d" localSheetId="8" hidden="1">{"summary1",#N/A,FALSE,"Summary of Values";"summary2",#N/A,FALSE,"Summary of Values";"weighted average returns",#N/A,FALSE,"WACC and WARA";"fixed asset detail",#N/A,FALSE,"Fixed Asset Detail"}</definedName>
    <definedName name="d" localSheetId="10" hidden="1">{"summary1",#N/A,FALSE,"Summary of Values";"summary2",#N/A,FALSE,"Summary of Values";"weighted average returns",#N/A,FALSE,"WACC and WARA";"fixed asset detail",#N/A,FALSE,"Fixed Asset Detail"}</definedName>
    <definedName name="d" hidden="1">{"summary1",#N/A,FALSE,"Summary of Values";"summary2",#N/A,FALSE,"Summary of Values";"weighted average returns",#N/A,FALSE,"WACC and WARA";"fixed asset detail",#N/A,FALSE,"Fixed Asset Detail"}</definedName>
    <definedName name="d_1" localSheetId="2" hidden="1">{"summary1",#N/A,FALSE,"Summary of Values";"summary2",#N/A,FALSE,"Summary of Values";"weighted average returns",#N/A,FALSE,"WACC and WARA";"fixed asset detail",#N/A,FALSE,"Fixed Asset Detail"}</definedName>
    <definedName name="d_1" localSheetId="1" hidden="1">{"summary1",#N/A,FALSE,"Summary of Values";"summary2",#N/A,FALSE,"Summary of Values";"weighted average returns",#N/A,FALSE,"WACC and WARA";"fixed asset detail",#N/A,FALSE,"Fixed Asset Detail"}</definedName>
    <definedName name="d_1" localSheetId="8" hidden="1">{"summary1",#N/A,FALSE,"Summary of Values";"summary2",#N/A,FALSE,"Summary of Values";"weighted average returns",#N/A,FALSE,"WACC and WARA";"fixed asset detail",#N/A,FALSE,"Fixed Asset Detail"}</definedName>
    <definedName name="d_1" localSheetId="10" hidden="1">{"summary1",#N/A,FALSE,"Summary of Values";"summary2",#N/A,FALSE,"Summary of Values";"weighted average returns",#N/A,FALSE,"WACC and WARA";"fixed asset detail",#N/A,FALSE,"Fixed Asset Detail"}</definedName>
    <definedName name="d_1" hidden="1">{"summary1",#N/A,FALSE,"Summary of Values";"summary2",#N/A,FALSE,"Summary of Values";"weighted average returns",#N/A,FALSE,"WACC and WARA";"fixed asset detail",#N/A,FALSE,"Fixed Asset Detail"}</definedName>
    <definedName name="dada" localSheetId="2" hidden="1">{#N/A,#N/A,FALSE,"O&amp;M by processes";#N/A,#N/A,FALSE,"Elec Act vs Bud";#N/A,#N/A,FALSE,"G&amp;A";#N/A,#N/A,FALSE,"BGS";#N/A,#N/A,FALSE,"Res Cost"}</definedName>
    <definedName name="dada" localSheetId="1" hidden="1">{#N/A,#N/A,FALSE,"O&amp;M by processes";#N/A,#N/A,FALSE,"Elec Act vs Bud";#N/A,#N/A,FALSE,"G&amp;A";#N/A,#N/A,FALSE,"BGS";#N/A,#N/A,FALSE,"Res Cost"}</definedName>
    <definedName name="dada" localSheetId="8" hidden="1">{#N/A,#N/A,FALSE,"O&amp;M by processes";#N/A,#N/A,FALSE,"Elec Act vs Bud";#N/A,#N/A,FALSE,"G&amp;A";#N/A,#N/A,FALSE,"BGS";#N/A,#N/A,FALSE,"Res Cost"}</definedName>
    <definedName name="dada" localSheetId="10" hidden="1">{#N/A,#N/A,FALSE,"O&amp;M by processes";#N/A,#N/A,FALSE,"Elec Act vs Bud";#N/A,#N/A,FALSE,"G&amp;A";#N/A,#N/A,FALSE,"BGS";#N/A,#N/A,FALSE,"Res Cost"}</definedName>
    <definedName name="dada" hidden="1">{#N/A,#N/A,FALSE,"O&amp;M by processes";#N/A,#N/A,FALSE,"Elec Act vs Bud";#N/A,#N/A,FALSE,"G&amp;A";#N/A,#N/A,FALSE,"BGS";#N/A,#N/A,FALSE,"Res Cost"}</definedName>
    <definedName name="DALBR" localSheetId="1">#REF!</definedName>
    <definedName name="DATA" localSheetId="1">#REF!</definedName>
    <definedName name="_xlnm.Database" localSheetId="1">#REF!</definedName>
    <definedName name="DATAINST" localSheetId="1">#REF!</definedName>
    <definedName name="DCS" localSheetId="1">#REF!</definedName>
    <definedName name="DEHINST" localSheetId="1">#REF!</definedName>
    <definedName name="DEHLBR" localSheetId="1">#REF!</definedName>
    <definedName name="DEHMAT" localSheetId="1">#REF!</definedName>
    <definedName name="delete" localSheetId="2" hidden="1">{#N/A,#N/A,FALSE,"CURRENT"}</definedName>
    <definedName name="delete" localSheetId="1" hidden="1">{#N/A,#N/A,FALSE,"CURRENT"}</definedName>
    <definedName name="delete" localSheetId="8" hidden="1">{#N/A,#N/A,FALSE,"CURRENT"}</definedName>
    <definedName name="delete" localSheetId="10" hidden="1">{#N/A,#N/A,FALSE,"CURRENT"}</definedName>
    <definedName name="delete" hidden="1">{#N/A,#N/A,FALSE,"CURRENT"}</definedName>
    <definedName name="delete_1" localSheetId="2" hidden="1">{"STMT OF CASH FLOWS",#N/A,FALSE,"Cash Flows Indirect"}</definedName>
    <definedName name="delete_1" localSheetId="1" hidden="1">{"STMT OF CASH FLOWS",#N/A,FALSE,"Cash Flows Indirect"}</definedName>
    <definedName name="delete_1" localSheetId="8" hidden="1">{"STMT OF CASH FLOWS",#N/A,FALSE,"Cash Flows Indirect"}</definedName>
    <definedName name="delete_1" localSheetId="10" hidden="1">{"STMT OF CASH FLOWS",#N/A,FALSE,"Cash Flows Indirect"}</definedName>
    <definedName name="delete_1" hidden="1">{"STMT OF CASH FLOWS",#N/A,FALSE,"Cash Flows Indirect"}</definedName>
    <definedName name="delete2" localSheetId="2" hidden="1">{"BALANCE SHEET ACCTS",#N/A,TRUE,"Working Trial Balance";"INCOME STMT ACCTS",#N/A,TRUE,"Working Trial Balance"}</definedName>
    <definedName name="delete2" localSheetId="1" hidden="1">{"BALANCE SHEET ACCTS",#N/A,TRUE,"Working Trial Balance";"INCOME STMT ACCTS",#N/A,TRUE,"Working Trial Balance"}</definedName>
    <definedName name="delete2" localSheetId="8" hidden="1">{"BALANCE SHEET ACCTS",#N/A,TRUE,"Working Trial Balance";"INCOME STMT ACCTS",#N/A,TRUE,"Working Trial Balance"}</definedName>
    <definedName name="delete2" localSheetId="10" hidden="1">{"BALANCE SHEET ACCTS",#N/A,TRUE,"Working Trial Balance";"INCOME STMT ACCTS",#N/A,TRUE,"Working Trial Balance"}</definedName>
    <definedName name="delete2" hidden="1">{"BALANCE SHEET ACCTS",#N/A,TRUE,"Working Trial Balance";"INCOME STMT ACCTS",#N/A,TRUE,"Working Trial Balance"}</definedName>
    <definedName name="delete2_1" localSheetId="2" hidden="1">{"BALANCE SHEET ACCTS",#N/A,TRUE,"Working Trial Balance";"INCOME STMT ACCTS",#N/A,TRUE,"Working Trial Balance"}</definedName>
    <definedName name="delete2_1" localSheetId="1" hidden="1">{"BALANCE SHEET ACCTS",#N/A,TRUE,"Working Trial Balance";"INCOME STMT ACCTS",#N/A,TRUE,"Working Trial Balance"}</definedName>
    <definedName name="delete2_1" localSheetId="8" hidden="1">{"BALANCE SHEET ACCTS",#N/A,TRUE,"Working Trial Balance";"INCOME STMT ACCTS",#N/A,TRUE,"Working Trial Balance"}</definedName>
    <definedName name="delete2_1" localSheetId="10" hidden="1">{"BALANCE SHEET ACCTS",#N/A,TRUE,"Working Trial Balance";"INCOME STMT ACCTS",#N/A,TRUE,"Working Trial Balance"}</definedName>
    <definedName name="delete2_1" hidden="1">{"BALANCE SHEET ACCTS",#N/A,TRUE,"Working Trial Balance";"INCOME STMT ACCTS",#N/A,TRUE,"Working Trial Balance"}</definedName>
    <definedName name="DFG" localSheetId="8" hidden="1">{#N/A,#N/A,FALSE,"Assumptions",#N/A;#N/A,FALSE,"N-IS-Sum",#N/A,#N/A;FALSE,"N-St-Sum",#N/A,#N/A,FALSE;"Inc Stmt",#N/A,#N/A,FALSE,"Stats"}</definedName>
    <definedName name="DFG" localSheetId="10" hidden="1">{#N/A,#N/A,FALSE,"Assumptions",#N/A;#N/A,FALSE,"N-IS-Sum",#N/A,#N/A;FALSE,"N-St-Sum",#N/A,#N/A,FALSE;"Inc Stmt",#N/A,#N/A,FALSE,"Stats"}</definedName>
    <definedName name="DFG" hidden="1">{#N/A,#N/A,FALSE,"Assumptions",#N/A;#N/A,FALSE,"N-IS-Sum",#N/A,#N/A;FALSE,"N-St-Sum",#N/A,#N/A,FALSE;"Inc Stmt",#N/A,#N/A,FALSE,"Stats"}</definedName>
    <definedName name="dg" localSheetId="1">#REF!</definedName>
    <definedName name="dh" localSheetId="2" hidden="1">{"historical acquirer",#N/A,FALSE,"Historical Performance";"historical target",#N/A,FALSE,"Historical Performance"}</definedName>
    <definedName name="dh" localSheetId="1" hidden="1">{"historical acquirer",#N/A,FALSE,"Historical Performance";"historical target",#N/A,FALSE,"Historical Performance"}</definedName>
    <definedName name="dh" localSheetId="8" hidden="1">{"historical acquirer",#N/A,FALSE,"Historical Performance";"historical target",#N/A,FALSE,"Historical Performance"}</definedName>
    <definedName name="dh" localSheetId="10" hidden="1">{"historical acquirer",#N/A,FALSE,"Historical Performance";"historical target",#N/A,FALSE,"Historical Performance"}</definedName>
    <definedName name="dh" hidden="1">{"historical acquirer",#N/A,FALSE,"Historical Performance";"historical target",#N/A,FALSE,"Historical Performance"}</definedName>
    <definedName name="dh_1" localSheetId="2" hidden="1">{"historical acquirer",#N/A,FALSE,"Historical Performance";"historical target",#N/A,FALSE,"Historical Performance"}</definedName>
    <definedName name="dh_1" localSheetId="1" hidden="1">{"historical acquirer",#N/A,FALSE,"Historical Performance";"historical target",#N/A,FALSE,"Historical Performance"}</definedName>
    <definedName name="dh_1" localSheetId="8" hidden="1">{"historical acquirer",#N/A,FALSE,"Historical Performance";"historical target",#N/A,FALSE,"Historical Performance"}</definedName>
    <definedName name="dh_1" localSheetId="10" hidden="1">{"historical acquirer",#N/A,FALSE,"Historical Performance";"historical target",#N/A,FALSE,"Historical Performance"}</definedName>
    <definedName name="dh_1" hidden="1">{"historical acquirer",#N/A,FALSE,"Historical Performance";"historical target",#N/A,FALSE,"Historical Performance"}</definedName>
    <definedName name="dkdkdk" localSheetId="2" hidden="1">{#N/A,#N/A,TRUE,"CIN-11";#N/A,#N/A,TRUE,"CIN-13";#N/A,#N/A,TRUE,"CIN-14";#N/A,#N/A,TRUE,"CIN-16";#N/A,#N/A,TRUE,"CIN-17";#N/A,#N/A,TRUE,"CIN-18";#N/A,#N/A,TRUE,"CIN Earnings To Fixed Charges";#N/A,#N/A,TRUE,"CIN Financial Ratios";#N/A,#N/A,TRUE,"CIN-IS";#N/A,#N/A,TRUE,"CIN-BS";#N/A,#N/A,TRUE,"CIN-CS";#N/A,#N/A,TRUE,"Invest In Unconsol Subs"}</definedName>
    <definedName name="dkdkdk" localSheetId="1" hidden="1">{#N/A,#N/A,TRUE,"CIN-11";#N/A,#N/A,TRUE,"CIN-13";#N/A,#N/A,TRUE,"CIN-14";#N/A,#N/A,TRUE,"CIN-16";#N/A,#N/A,TRUE,"CIN-17";#N/A,#N/A,TRUE,"CIN-18";#N/A,#N/A,TRUE,"CIN Earnings To Fixed Charges";#N/A,#N/A,TRUE,"CIN Financial Ratios";#N/A,#N/A,TRUE,"CIN-IS";#N/A,#N/A,TRUE,"CIN-BS";#N/A,#N/A,TRUE,"CIN-CS";#N/A,#N/A,TRUE,"Invest In Unconsol Subs"}</definedName>
    <definedName name="dkdkdk" localSheetId="8" hidden="1">{#N/A,#N/A,TRUE,"CIN-11";#N/A,#N/A,TRUE,"CIN-13";#N/A,#N/A,TRUE,"CIN-14";#N/A,#N/A,TRUE,"CIN-16";#N/A,#N/A,TRUE,"CIN-17";#N/A,#N/A,TRUE,"CIN-18";#N/A,#N/A,TRUE,"CIN Earnings To Fixed Charges";#N/A,#N/A,TRUE,"CIN Financial Ratios";#N/A,#N/A,TRUE,"CIN-IS";#N/A,#N/A,TRUE,"CIN-BS";#N/A,#N/A,TRUE,"CIN-CS";#N/A,#N/A,TRUE,"Invest In Unconsol Subs"}</definedName>
    <definedName name="dkdkdk" localSheetId="10" hidden="1">{#N/A,#N/A,TRUE,"CIN-11";#N/A,#N/A,TRUE,"CIN-13";#N/A,#N/A,TRUE,"CIN-14";#N/A,#N/A,TRUE,"CIN-16";#N/A,#N/A,TRUE,"CIN-17";#N/A,#N/A,TRUE,"CIN-18";#N/A,#N/A,TRUE,"CIN Earnings To Fixed Charges";#N/A,#N/A,TRUE,"CIN Financial Ratios";#N/A,#N/A,TRUE,"CIN-IS";#N/A,#N/A,TRUE,"CIN-BS";#N/A,#N/A,TRUE,"CIN-CS";#N/A,#N/A,TRUE,"Invest In Unconsol Subs"}</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localSheetId="2" hidden="1">{#N/A,#N/A,TRUE,"CIN-11";#N/A,#N/A,TRUE,"CIN-13";#N/A,#N/A,TRUE,"CIN-14";#N/A,#N/A,TRUE,"CIN-16";#N/A,#N/A,TRUE,"CIN-17";#N/A,#N/A,TRUE,"CIN-18";#N/A,#N/A,TRUE,"CIN Earnings To Fixed Charges";#N/A,#N/A,TRUE,"CIN Financial Ratios";#N/A,#N/A,TRUE,"CIN-IS";#N/A,#N/A,TRUE,"CIN-BS";#N/A,#N/A,TRUE,"CIN-CS";#N/A,#N/A,TRUE,"Invest In Unconsol Subs"}</definedName>
    <definedName name="dkdkdk_1" localSheetId="1" hidden="1">{#N/A,#N/A,TRUE,"CIN-11";#N/A,#N/A,TRUE,"CIN-13";#N/A,#N/A,TRUE,"CIN-14";#N/A,#N/A,TRUE,"CIN-16";#N/A,#N/A,TRUE,"CIN-17";#N/A,#N/A,TRUE,"CIN-18";#N/A,#N/A,TRUE,"CIN Earnings To Fixed Charges";#N/A,#N/A,TRUE,"CIN Financial Ratios";#N/A,#N/A,TRUE,"CIN-IS";#N/A,#N/A,TRUE,"CIN-BS";#N/A,#N/A,TRUE,"CIN-CS";#N/A,#N/A,TRUE,"Invest In Unconsol Subs"}</definedName>
    <definedName name="dkdkdk_1" localSheetId="8" hidden="1">{#N/A,#N/A,TRUE,"CIN-11";#N/A,#N/A,TRUE,"CIN-13";#N/A,#N/A,TRUE,"CIN-14";#N/A,#N/A,TRUE,"CIN-16";#N/A,#N/A,TRUE,"CIN-17";#N/A,#N/A,TRUE,"CIN-18";#N/A,#N/A,TRUE,"CIN Earnings To Fixed Charges";#N/A,#N/A,TRUE,"CIN Financial Ratios";#N/A,#N/A,TRUE,"CIN-IS";#N/A,#N/A,TRUE,"CIN-BS";#N/A,#N/A,TRUE,"CIN-CS";#N/A,#N/A,TRUE,"Invest In Unconsol Subs"}</definedName>
    <definedName name="dkdkdk_1" localSheetId="10"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on_10" localSheetId="8" hidden="1">#REF!</definedName>
    <definedName name="Don_10" localSheetId="10" hidden="1">#REF!</definedName>
    <definedName name="Don_10" hidden="1">#REF!</definedName>
    <definedName name="Don_11" hidden="1">255</definedName>
    <definedName name="Don_12" localSheetId="8" hidden="1">#REF!</definedName>
    <definedName name="Don_12" localSheetId="10" hidden="1">#REF!</definedName>
    <definedName name="Don_12" hidden="1">#REF!</definedName>
    <definedName name="Don_13" localSheetId="8" hidden="1">#REF!</definedName>
    <definedName name="Don_13" localSheetId="10" hidden="1">#REF!</definedName>
    <definedName name="Don_13" hidden="1">#REF!</definedName>
    <definedName name="Don_14" localSheetId="8" hidden="1">#REF!</definedName>
    <definedName name="Don_14" localSheetId="10" hidden="1">#REF!</definedName>
    <definedName name="Don_14" hidden="1">#REF!</definedName>
    <definedName name="don_2" localSheetId="10" hidden="1">#REF!</definedName>
    <definedName name="don_2" hidden="1">#REF!</definedName>
    <definedName name="Don_3" localSheetId="10" hidden="1">#REF!</definedName>
    <definedName name="Don_3" hidden="1">#REF!</definedName>
    <definedName name="Don_4" localSheetId="10" hidden="1">#REF!</definedName>
    <definedName name="Don_4" hidden="1">#REF!</definedName>
    <definedName name="Don_5" localSheetId="10" hidden="1">#REF!</definedName>
    <definedName name="Don_5" hidden="1">#REF!</definedName>
    <definedName name="Don_6" localSheetId="10" hidden="1">#REF!</definedName>
    <definedName name="Don_6" hidden="1">#REF!</definedName>
    <definedName name="Don_7" localSheetId="10" hidden="1">#REF!</definedName>
    <definedName name="Don_7" hidden="1">#REF!</definedName>
    <definedName name="Don_8" localSheetId="10" hidden="1">#REF!</definedName>
    <definedName name="Don_8" hidden="1">#REF!</definedName>
    <definedName name="Don_9" localSheetId="10" hidden="1">#REF!</definedName>
    <definedName name="Don_9" hidden="1">#REF!</definedName>
    <definedName name="ds" localSheetId="8" hidden="1">{"balsheet",#N/A,FALSE,"INCOME"}</definedName>
    <definedName name="ds" localSheetId="10" hidden="1">{"balsheet",#N/A,FALSE,"INCOME"}</definedName>
    <definedName name="ds" hidden="1">{"balsheet",#N/A,FALSE,"INCOME"}</definedName>
    <definedName name="dsag" localSheetId="2" hidden="1">{#N/A,#N/A,FALSE,"Budget";#N/A,#N/A,FALSE,"Balance Sheet";#N/A,#N/A,FALSE,"Cash Flow"}</definedName>
    <definedName name="dsag" localSheetId="1" hidden="1">{#N/A,#N/A,FALSE,"Budget";#N/A,#N/A,FALSE,"Balance Sheet";#N/A,#N/A,FALSE,"Cash Flow"}</definedName>
    <definedName name="dsag" localSheetId="8" hidden="1">{#N/A,#N/A,FALSE,"Budget";#N/A,#N/A,FALSE,"Balance Sheet";#N/A,#N/A,FALSE,"Cash Flow"}</definedName>
    <definedName name="dsag" localSheetId="10" hidden="1">{#N/A,#N/A,FALSE,"Budget";#N/A,#N/A,FALSE,"Balance Sheet";#N/A,#N/A,FALSE,"Cash Flow"}</definedName>
    <definedName name="dsag" hidden="1">{#N/A,#N/A,FALSE,"Budget";#N/A,#N/A,FALSE,"Balance Sheet";#N/A,#N/A,FALSE,"Cash Flow"}</definedName>
    <definedName name="dsag_1" localSheetId="2" hidden="1">{#N/A,#N/A,FALSE,"Budget";#N/A,#N/A,FALSE,"Balance Sheet";#N/A,#N/A,FALSE,"Cash Flow"}</definedName>
    <definedName name="dsag_1" localSheetId="1" hidden="1">{#N/A,#N/A,FALSE,"Budget";#N/A,#N/A,FALSE,"Balance Sheet";#N/A,#N/A,FALSE,"Cash Flow"}</definedName>
    <definedName name="dsag_1" localSheetId="8" hidden="1">{#N/A,#N/A,FALSE,"Budget";#N/A,#N/A,FALSE,"Balance Sheet";#N/A,#N/A,FALSE,"Cash Flow"}</definedName>
    <definedName name="dsag_1" localSheetId="10" hidden="1">{#N/A,#N/A,FALSE,"Budget";#N/A,#N/A,FALSE,"Balance Sheet";#N/A,#N/A,FALSE,"Cash Flow"}</definedName>
    <definedName name="dsag_1" hidden="1">{#N/A,#N/A,FALSE,"Budget";#N/A,#N/A,FALSE,"Balance Sheet";#N/A,#N/A,FALSE,"Cash Flow"}</definedName>
    <definedName name="duplicate123A" localSheetId="8" hidden="1">#REF!</definedName>
    <definedName name="duplicate123A" localSheetId="10" hidden="1">#REF!</definedName>
    <definedName name="duplicate123A" hidden="1">#REF!</definedName>
    <definedName name="ED" localSheetId="8" hidden="1">{"RECON",#N/A,FALSE,"Allocations"}</definedName>
    <definedName name="ED" localSheetId="10" hidden="1">{"RECON",#N/A,FALSE,"Allocations"}</definedName>
    <definedName name="ED" hidden="1">{"RECON",#N/A,FALSE,"Allocations"}</definedName>
    <definedName name="eeee" localSheetId="2" hidden="1">{#N/A,#N/A,FALSE,"O&amp;M by processes";#N/A,#N/A,FALSE,"Elec Act vs Bud";#N/A,#N/A,FALSE,"G&amp;A";#N/A,#N/A,FALSE,"BGS";#N/A,#N/A,FALSE,"Res Cost"}</definedName>
    <definedName name="eeee" localSheetId="1" hidden="1">{#N/A,#N/A,FALSE,"O&amp;M by processes";#N/A,#N/A,FALSE,"Elec Act vs Bud";#N/A,#N/A,FALSE,"G&amp;A";#N/A,#N/A,FALSE,"BGS";#N/A,#N/A,FALSE,"Res Cost"}</definedName>
    <definedName name="eeee" localSheetId="8" hidden="1">{#N/A,#N/A,FALSE,"O&amp;M by processes";#N/A,#N/A,FALSE,"Elec Act vs Bud";#N/A,#N/A,FALSE,"G&amp;A";#N/A,#N/A,FALSE,"BGS";#N/A,#N/A,FALSE,"Res Cost"}</definedName>
    <definedName name="eeee" localSheetId="10" hidden="1">{#N/A,#N/A,FALSE,"O&amp;M by processes";#N/A,#N/A,FALSE,"Elec Act vs Bud";#N/A,#N/A,FALSE,"G&amp;A";#N/A,#N/A,FALSE,"BGS";#N/A,#N/A,FALSE,"Res Cost"}</definedName>
    <definedName name="eeee" hidden="1">{#N/A,#N/A,FALSE,"O&amp;M by processes";#N/A,#N/A,FALSE,"Elec Act vs Bud";#N/A,#N/A,FALSE,"G&amp;A";#N/A,#N/A,FALSE,"BGS";#N/A,#N/A,FALSE,"Res Cost"}</definedName>
    <definedName name="EF" localSheetId="1">#REF!</definedName>
    <definedName name="EFA" localSheetId="1">#REF!</definedName>
    <definedName name="ElectricHide" localSheetId="1">#REF!</definedName>
    <definedName name="End_Bal" localSheetId="2" hidden="1">#REF!</definedName>
    <definedName name="End_Bal" localSheetId="1" hidden="1">#REF!</definedName>
    <definedName name="End_Bal" localSheetId="8" hidden="1">#REF!</definedName>
    <definedName name="End_Bal" localSheetId="10" hidden="1">#REF!</definedName>
    <definedName name="End_Bal" hidden="1">#REF!</definedName>
    <definedName name="ER" localSheetId="8" hidden="1">{#N/A,#N/A,FALSE,"Aging Summary";#N/A,#N/A,FALSE,"Ratio Analysis";#N/A,#N/A,FALSE,"Test 120 Day Accts";#N/A,#N/A,FALSE,"Tickmarks"}</definedName>
    <definedName name="ER" localSheetId="10" hidden="1">{#N/A,#N/A,FALSE,"Aging Summary";#N/A,#N/A,FALSE,"Ratio Analysis";#N/A,#N/A,FALSE,"Test 120 Day Accts";#N/A,#N/A,FALSE,"Tickmarks"}</definedName>
    <definedName name="ER" hidden="1">{#N/A,#N/A,FALSE,"Aging Summary";#N/A,#N/A,FALSE,"Ratio Analysis";#N/A,#N/A,FALSE,"Test 120 Day Accts";#N/A,#N/A,FALSE,"Tickmarks"}</definedName>
    <definedName name="errtr" localSheetId="8" hidden="1">{#N/A,#N/A,FALSE,"Summary",#N/A;#N/A,FALSE,"10off&amp;co1,6,tstiplan",#N/A,#N/A;FALSE,"Systems",#N/A,#N/A,FALSE;"7offAct",#N/A,#N/A,FALSE,"3addAct"}</definedName>
    <definedName name="errtr" localSheetId="10" hidden="1">{#N/A,#N/A,FALSE,"Summary",#N/A;#N/A,FALSE,"10off&amp;co1,6,tstiplan",#N/A,#N/A;FALSE,"Systems",#N/A,#N/A,FALSE;"7offAct",#N/A,#N/A,FALSE,"3addAct"}</definedName>
    <definedName name="errtr" hidden="1">{#N/A,#N/A,FALSE,"Summary",#N/A;#N/A,FALSE,"10off&amp;co1,6,tstiplan",#N/A,#N/A;FALSE,"Systems",#N/A,#N/A,FALSE;"7offAct",#N/A,#N/A,FALSE,"3addAct"}</definedName>
    <definedName name="ES" localSheetId="1">#REF!</definedName>
    <definedName name="ESA" localSheetId="1">#REF!</definedName>
    <definedName name="esd" localSheetId="8" hidden="1">{#N/A,#N/A,FALSE;"RF Inc Stmt",#N/A,#N/A;FALSE,"RF-IS-1",#N/A;#N/A,FALSE,"RF-IS-2"}</definedName>
    <definedName name="esd" localSheetId="10" hidden="1">{#N/A,#N/A,FALSE;"RF Inc Stmt",#N/A,#N/A;FALSE,"RF-IS-1",#N/A;#N/A,FALSE,"RF-IS-2"}</definedName>
    <definedName name="esd" hidden="1">{#N/A,#N/A,FALSE;"RF Inc Stmt",#N/A,#N/A;FALSE,"RF-IS-1",#N/A;#N/A,FALSE,"RF-IS-2"}</definedName>
    <definedName name="ev.Calculation" hidden="1">-4135</definedName>
    <definedName name="ev.Initialized" hidden="1">FALSE</definedName>
    <definedName name="EV__LASTREFTIME__" hidden="1">39826.8319444444</definedName>
    <definedName name="f" localSheetId="2" hidden="1">{#N/A,#N/A,FALSE,"changes";#N/A,#N/A,FALSE,"Assumptions";"view1",#N/A,FALSE,"BE Analysis";"view2",#N/A,FALSE,"BE Analysis";#N/A,#N/A,FALSE,"DCF Calculation - Scenario 1";"Dollar",#N/A,FALSE,"Consolidated - Scenario 1";"CS",#N/A,FALSE,"Consolidated - Scenario 1"}</definedName>
    <definedName name="f" localSheetId="1" hidden="1">{#N/A,#N/A,FALSE,"changes";#N/A,#N/A,FALSE,"Assumptions";"view1",#N/A,FALSE,"BE Analysis";"view2",#N/A,FALSE,"BE Analysis";#N/A,#N/A,FALSE,"DCF Calculation - Scenario 1";"Dollar",#N/A,FALSE,"Consolidated - Scenario 1";"CS",#N/A,FALSE,"Consolidated - Scenario 1"}</definedName>
    <definedName name="f" localSheetId="8" hidden="1">{#N/A,#N/A,FALSE,"changes";#N/A,#N/A,FALSE,"Assumptions";"view1",#N/A,FALSE,"BE Analysis";"view2",#N/A,FALSE,"BE Analysis";#N/A,#N/A,FALSE,"DCF Calculation - Scenario 1";"Dollar",#N/A,FALSE,"Consolidated - Scenario 1";"CS",#N/A,FALSE,"Consolidated - Scenario 1"}</definedName>
    <definedName name="f" localSheetId="10" hidden="1">{#N/A,#N/A,FALSE,"changes";#N/A,#N/A,FALSE,"Assumptions";"view1",#N/A,FALSE,"BE Analysis";"view2",#N/A,FALSE,"BE Analysis";#N/A,#N/A,FALSE,"DCF Calculation - Scenario 1";"Dollar",#N/A,FALSE,"Consolidated - Scenario 1";"CS",#N/A,FALSE,"Consolidated - Scenario 1"}</definedName>
    <definedName name="f" hidden="1">{#N/A,#N/A,FALSE,"changes";#N/A,#N/A,FALSE,"Assumptions";"view1",#N/A,FALSE,"BE Analysis";"view2",#N/A,FALSE,"BE Analysis";#N/A,#N/A,FALSE,"DCF Calculation - Scenario 1";"Dollar",#N/A,FALSE,"Consolidated - Scenario 1";"CS",#N/A,FALSE,"Consolidated - Scenario 1"}</definedName>
    <definedName name="f_1" localSheetId="2" hidden="1">{#N/A,#N/A,FALSE,"changes";#N/A,#N/A,FALSE,"Assumptions";"view1",#N/A,FALSE,"BE Analysis";"view2",#N/A,FALSE,"BE Analysis";#N/A,#N/A,FALSE,"DCF Calculation - Scenario 1";"Dollar",#N/A,FALSE,"Consolidated - Scenario 1";"CS",#N/A,FALSE,"Consolidated - Scenario 1"}</definedName>
    <definedName name="f_1" localSheetId="1" hidden="1">{#N/A,#N/A,FALSE,"changes";#N/A,#N/A,FALSE,"Assumptions";"view1",#N/A,FALSE,"BE Analysis";"view2",#N/A,FALSE,"BE Analysis";#N/A,#N/A,FALSE,"DCF Calculation - Scenario 1";"Dollar",#N/A,FALSE,"Consolidated - Scenario 1";"CS",#N/A,FALSE,"Consolidated - Scenario 1"}</definedName>
    <definedName name="f_1" localSheetId="8" hidden="1">{#N/A,#N/A,FALSE,"changes";#N/A,#N/A,FALSE,"Assumptions";"view1",#N/A,FALSE,"BE Analysis";"view2",#N/A,FALSE,"BE Analysis";#N/A,#N/A,FALSE,"DCF Calculation - Scenario 1";"Dollar",#N/A,FALSE,"Consolidated - Scenario 1";"CS",#N/A,FALSE,"Consolidated - Scenario 1"}</definedName>
    <definedName name="f_1" localSheetId="10" hidden="1">{#N/A,#N/A,FALSE,"changes";#N/A,#N/A,FALSE,"Assumptions";"view1",#N/A,FALSE,"BE Analysis";"view2",#N/A,FALSE,"BE Analysis";#N/A,#N/A,FALSE,"DCF Calculation - Scenario 1";"Dollar",#N/A,FALSE,"Consolidated - Scenario 1";"CS",#N/A,FALSE,"Consolidated - Scenario 1"}</definedName>
    <definedName name="f_1" hidden="1">{#N/A,#N/A,FALSE,"changes";#N/A,#N/A,FALSE,"Assumptions";"view1",#N/A,FALSE,"BE Analysis";"view2",#N/A,FALSE,"BE Analysis";#N/A,#N/A,FALSE,"DCF Calculation - Scenario 1";"Dollar",#N/A,FALSE,"Consolidated - Scenario 1";"CS",#N/A,FALSE,"Consolidated - Scenario 1"}</definedName>
    <definedName name="ff" localSheetId="8" hidden="1">{#N/A,#N/A,FALSE,"Land";#N/A,#N/A,FALSE,"Cost Analysis";"Summary",#N/A,FALSE,"Equipment"}</definedName>
    <definedName name="ff" localSheetId="10" hidden="1">{#N/A,#N/A,FALSE,"Land";#N/A,#N/A,FALSE,"Cost Analysis";"Summary",#N/A,FALSE,"Equipment"}</definedName>
    <definedName name="ff" hidden="1">{#N/A,#N/A,FALSE,"Land";#N/A,#N/A,FALSE,"Cost Analysis";"Summary",#N/A,FALSE,"Equipment"}</definedName>
    <definedName name="fgfk" hidden="1">'[24]1601 Detail information'!$H$130:$H$162</definedName>
    <definedName name="finance" localSheetId="2" hidden="1">{#N/A,#N/A,TRUE,"CIN-11";#N/A,#N/A,TRUE,"CIN-13";#N/A,#N/A,TRUE,"CIN-14";#N/A,#N/A,TRUE,"CIN-16";#N/A,#N/A,TRUE,"CIN-17";#N/A,#N/A,TRUE,"CIN-18";#N/A,#N/A,TRUE,"CIN Earnings To Fixed Charges";#N/A,#N/A,TRUE,"CIN Financial Ratios";#N/A,#N/A,TRUE,"CIN-IS";#N/A,#N/A,TRUE,"CIN-BS";#N/A,#N/A,TRUE,"CIN-CS";#N/A,#N/A,TRUE,"Invest In Unconsol Subs"}</definedName>
    <definedName name="finance" localSheetId="1" hidden="1">{#N/A,#N/A,TRUE,"CIN-11";#N/A,#N/A,TRUE,"CIN-13";#N/A,#N/A,TRUE,"CIN-14";#N/A,#N/A,TRUE,"CIN-16";#N/A,#N/A,TRUE,"CIN-17";#N/A,#N/A,TRUE,"CIN-18";#N/A,#N/A,TRUE,"CIN Earnings To Fixed Charges";#N/A,#N/A,TRUE,"CIN Financial Ratios";#N/A,#N/A,TRUE,"CIN-IS";#N/A,#N/A,TRUE,"CIN-BS";#N/A,#N/A,TRUE,"CIN-CS";#N/A,#N/A,TRUE,"Invest In Unconsol Subs"}</definedName>
    <definedName name="finance" localSheetId="8" hidden="1">{#N/A,#N/A,TRUE,"CIN-11";#N/A,#N/A,TRUE,"CIN-13";#N/A,#N/A,TRUE,"CIN-14";#N/A,#N/A,TRUE,"CIN-16";#N/A,#N/A,TRUE,"CIN-17";#N/A,#N/A,TRUE,"CIN-18";#N/A,#N/A,TRUE,"CIN Earnings To Fixed Charges";#N/A,#N/A,TRUE,"CIN Financial Ratios";#N/A,#N/A,TRUE,"CIN-IS";#N/A,#N/A,TRUE,"CIN-BS";#N/A,#N/A,TRUE,"CIN-CS";#N/A,#N/A,TRUE,"Invest In Unconsol Subs"}</definedName>
    <definedName name="finance" localSheetId="10" hidden="1">{#N/A,#N/A,TRUE,"CIN-11";#N/A,#N/A,TRUE,"CIN-13";#N/A,#N/A,TRUE,"CIN-14";#N/A,#N/A,TRUE,"CIN-16";#N/A,#N/A,TRUE,"CIN-17";#N/A,#N/A,TRUE,"CIN-18";#N/A,#N/A,TRUE,"CIN Earnings To Fixed Charges";#N/A,#N/A,TRUE,"CIN Financial Ratios";#N/A,#N/A,TRUE,"CIN-IS";#N/A,#N/A,TRUE,"CIN-BS";#N/A,#N/A,TRUE,"CIN-CS";#N/A,#N/A,TRUE,"Invest In Unconsol Subs"}</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1" localSheetId="2" hidden="1">{#N/A,#N/A,TRUE,"CIN-11";#N/A,#N/A,TRUE,"CIN-13";#N/A,#N/A,TRUE,"CIN-14";#N/A,#N/A,TRUE,"CIN-16";#N/A,#N/A,TRUE,"CIN-17";#N/A,#N/A,TRUE,"CIN-18";#N/A,#N/A,TRUE,"CIN Earnings To Fixed Charges";#N/A,#N/A,TRUE,"CIN Financial Ratios";#N/A,#N/A,TRUE,"CIN-IS";#N/A,#N/A,TRUE,"CIN-BS";#N/A,#N/A,TRUE,"CIN-CS";#N/A,#N/A,TRUE,"Invest In Unconsol Subs"}</definedName>
    <definedName name="finance_1" localSheetId="1" hidden="1">{#N/A,#N/A,TRUE,"CIN-11";#N/A,#N/A,TRUE,"CIN-13";#N/A,#N/A,TRUE,"CIN-14";#N/A,#N/A,TRUE,"CIN-16";#N/A,#N/A,TRUE,"CIN-17";#N/A,#N/A,TRUE,"CIN-18";#N/A,#N/A,TRUE,"CIN Earnings To Fixed Charges";#N/A,#N/A,TRUE,"CIN Financial Ratios";#N/A,#N/A,TRUE,"CIN-IS";#N/A,#N/A,TRUE,"CIN-BS";#N/A,#N/A,TRUE,"CIN-CS";#N/A,#N/A,TRUE,"Invest In Unconsol Subs"}</definedName>
    <definedName name="finance_1" localSheetId="8" hidden="1">{#N/A,#N/A,TRUE,"CIN-11";#N/A,#N/A,TRUE,"CIN-13";#N/A,#N/A,TRUE,"CIN-14";#N/A,#N/A,TRUE,"CIN-16";#N/A,#N/A,TRUE,"CIN-17";#N/A,#N/A,TRUE,"CIN-18";#N/A,#N/A,TRUE,"CIN Earnings To Fixed Charges";#N/A,#N/A,TRUE,"CIN Financial Ratios";#N/A,#N/A,TRUE,"CIN-IS";#N/A,#N/A,TRUE,"CIN-BS";#N/A,#N/A,TRUE,"CIN-CS";#N/A,#N/A,TRUE,"Invest In Unconsol Subs"}</definedName>
    <definedName name="finance_1" localSheetId="10" hidden="1">{#N/A,#N/A,TRUE,"CIN-11";#N/A,#N/A,TRUE,"CIN-13";#N/A,#N/A,TRUE,"CIN-14";#N/A,#N/A,TRUE,"CIN-16";#N/A,#N/A,TRUE,"CIN-17";#N/A,#N/A,TRUE,"CIN-18";#N/A,#N/A,TRUE,"CIN Earnings To Fixed Charges";#N/A,#N/A,TRUE,"CIN Financial Ratios";#N/A,#N/A,TRUE,"CIN-IS";#N/A,#N/A,TRUE,"CIN-BS";#N/A,#N/A,TRUE,"CIN-CS";#N/A,#N/A,TRUE,"Invest In Unconsol Subs"}</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rf" localSheetId="2" hidden="1">{#N/A,#N/A,FALSE,"RECAP";#N/A,#N/A,FALSE,"CW_B";#N/A,#N/A,FALSE,"CW_M";#N/A,#N/A,FALSE,"CW_E";#N/A,#N/A,FALSE,"CW_F";#N/A,#N/A,FALSE,"FC_B";#N/A,#N/A,FALSE,"FC_M";#N/A,#N/A,FALSE,"FC_E";#N/A,#N/A,FALSE,"FC_F";#N/A,#N/A,FALSE,"CS"}</definedName>
    <definedName name="frf" localSheetId="1" hidden="1">{#N/A,#N/A,FALSE,"RECAP";#N/A,#N/A,FALSE,"CW_B";#N/A,#N/A,FALSE,"CW_M";#N/A,#N/A,FALSE,"CW_E";#N/A,#N/A,FALSE,"CW_F";#N/A,#N/A,FALSE,"FC_B";#N/A,#N/A,FALSE,"FC_M";#N/A,#N/A,FALSE,"FC_E";#N/A,#N/A,FALSE,"FC_F";#N/A,#N/A,FALSE,"CS"}</definedName>
    <definedName name="frf" localSheetId="8" hidden="1">{#N/A,#N/A,FALSE,"RECAP";#N/A,#N/A,FALSE,"CW_B";#N/A,#N/A,FALSE,"CW_M";#N/A,#N/A,FALSE,"CW_E";#N/A,#N/A,FALSE,"CW_F";#N/A,#N/A,FALSE,"FC_B";#N/A,#N/A,FALSE,"FC_M";#N/A,#N/A,FALSE,"FC_E";#N/A,#N/A,FALSE,"FC_F";#N/A,#N/A,FALSE,"CS"}</definedName>
    <definedName name="frf" localSheetId="10" hidden="1">{#N/A,#N/A,FALSE,"RECAP";#N/A,#N/A,FALSE,"CW_B";#N/A,#N/A,FALSE,"CW_M";#N/A,#N/A,FALSE,"CW_E";#N/A,#N/A,FALSE,"CW_F";#N/A,#N/A,FALSE,"FC_B";#N/A,#N/A,FALSE,"FC_M";#N/A,#N/A,FALSE,"FC_E";#N/A,#N/A,FALSE,"FC_F";#N/A,#N/A,FALSE,"CS"}</definedName>
    <definedName name="frf" hidden="1">{#N/A,#N/A,FALSE,"RECAP";#N/A,#N/A,FALSE,"CW_B";#N/A,#N/A,FALSE,"CW_M";#N/A,#N/A,FALSE,"CW_E";#N/A,#N/A,FALSE,"CW_F";#N/A,#N/A,FALSE,"FC_B";#N/A,#N/A,FALSE,"FC_M";#N/A,#N/A,FALSE,"FC_E";#N/A,#N/A,FALSE,"FC_F";#N/A,#N/A,FALSE,"CS"}</definedName>
    <definedName name="FT" localSheetId="2" hidden="1">{#N/A,#N/A,FALSE,"Detail";#N/A,#N/A,FALSE,"10019";#N/A,#N/A,FALSE,"10001 JE";#N/A,#N/A,FALSE,"10004 JE";#N/A,#N/A,FALSE,"10014 JE";#N/A,#N/A,FALSE,"10017 JE";#N/A,#N/A,FALSE,"66101 JE";#N/A,#N/A,FALSE,"21001 JE";#N/A,#N/A,FALSE,"21002 JE";#N/A,#N/A,FALSE,"21003 JE";#N/A,#N/A,FALSE,"21004 JE";#N/A,#N/A,FALSE,"66001 JE"}</definedName>
    <definedName name="FT" localSheetId="1" hidden="1">{#N/A,#N/A,FALSE,"Detail";#N/A,#N/A,FALSE,"10019";#N/A,#N/A,FALSE,"10001 JE";#N/A,#N/A,FALSE,"10004 JE";#N/A,#N/A,FALSE,"10014 JE";#N/A,#N/A,FALSE,"10017 JE";#N/A,#N/A,FALSE,"66101 JE";#N/A,#N/A,FALSE,"21001 JE";#N/A,#N/A,FALSE,"21002 JE";#N/A,#N/A,FALSE,"21003 JE";#N/A,#N/A,FALSE,"21004 JE";#N/A,#N/A,FALSE,"66001 JE"}</definedName>
    <definedName name="FT" localSheetId="8" hidden="1">{#N/A,#N/A,FALSE,"Detail";#N/A,#N/A,FALSE,"10019";#N/A,#N/A,FALSE,"10001 JE";#N/A,#N/A,FALSE,"10004 JE";#N/A,#N/A,FALSE,"10014 JE";#N/A,#N/A,FALSE,"10017 JE";#N/A,#N/A,FALSE,"66101 JE";#N/A,#N/A,FALSE,"21001 JE";#N/A,#N/A,FALSE,"21002 JE";#N/A,#N/A,FALSE,"21003 JE";#N/A,#N/A,FALSE,"21004 JE";#N/A,#N/A,FALSE,"66001 JE"}</definedName>
    <definedName name="FT" localSheetId="10" hidden="1">{#N/A,#N/A,FALSE,"Detail";#N/A,#N/A,FALSE,"10019";#N/A,#N/A,FALSE,"10001 JE";#N/A,#N/A,FALSE,"10004 JE";#N/A,#N/A,FALSE,"10014 JE";#N/A,#N/A,FALSE,"10017 JE";#N/A,#N/A,FALSE,"66101 JE";#N/A,#N/A,FALSE,"21001 JE";#N/A,#N/A,FALSE,"21002 JE";#N/A,#N/A,FALSE,"21003 JE";#N/A,#N/A,FALSE,"21004 JE";#N/A,#N/A,FALSE,"66001 JE"}</definedName>
    <definedName name="FT" hidden="1">{#N/A,#N/A,FALSE,"Detail";#N/A,#N/A,FALSE,"10019";#N/A,#N/A,FALSE,"10001 JE";#N/A,#N/A,FALSE,"10004 JE";#N/A,#N/A,FALSE,"10014 JE";#N/A,#N/A,FALSE,"10017 JE";#N/A,#N/A,FALSE,"66101 JE";#N/A,#N/A,FALSE,"21001 JE";#N/A,#N/A,FALSE,"21002 JE";#N/A,#N/A,FALSE,"21003 JE";#N/A,#N/A,FALSE,"21004 JE";#N/A,#N/A,FALSE,"66001 JE"}</definedName>
    <definedName name="fuckface" localSheetId="8" hidden="1">{#N/A,#N/A,FALSE,"Assumptions";#N/A,#N/A,FALSE,"Impact Assumptions";#N/A,#N/A,FALSE,"10-Yr - detail";#N/A,#N/A,FALSE,"1,5,10 yr comp";#N/A,#N/A,FALSE,"Lse-Exp.";#N/A,#N/A,FALSE,"Rent Roll";#N/A,#N/A,FALSE,"Historical (2)";#N/A,#N/A,FALSE,"RET's";#N/A,#N/A,FALSE,"Lease Rollover"}</definedName>
    <definedName name="fuckface" localSheetId="10" hidden="1">{#N/A,#N/A,FALSE,"Assumptions";#N/A,#N/A,FALSE,"Impact Assumptions";#N/A,#N/A,FALSE,"10-Yr - detail";#N/A,#N/A,FALSE,"1,5,10 yr comp";#N/A,#N/A,FALSE,"Lse-Exp.";#N/A,#N/A,FALSE,"Rent Roll";#N/A,#N/A,FALSE,"Historical (2)";#N/A,#N/A,FALSE,"RET's";#N/A,#N/A,FALSE,"Lease Rollover"}</definedName>
    <definedName name="fuckface" hidden="1">{#N/A,#N/A,FALSE,"Assumptions";#N/A,#N/A,FALSE,"Impact Assumptions";#N/A,#N/A,FALSE,"10-Yr - detail";#N/A,#N/A,FALSE,"1,5,10 yr comp";#N/A,#N/A,FALSE,"Lse-Exp.";#N/A,#N/A,FALSE,"Rent Roll";#N/A,#N/A,FALSE,"Historical (2)";#N/A,#N/A,FALSE,"RET's";#N/A,#N/A,FALSE,"Lease Rollover"}</definedName>
    <definedName name="fuelco_wrn.test1." localSheetId="2" hidden="1">{"Income Statement",#N/A,FALSE,"CFMODEL";"Balance Sheet",#N/A,FALSE,"CFMODEL"}</definedName>
    <definedName name="fuelco_wrn.test1." localSheetId="1" hidden="1">{"Income Statement",#N/A,FALSE,"CFMODEL";"Balance Sheet",#N/A,FALSE,"CFMODEL"}</definedName>
    <definedName name="fuelco_wrn.test1." localSheetId="8" hidden="1">{"Income Statement",#N/A,FALSE,"CFMODEL";"Balance Sheet",#N/A,FALSE,"CFMODEL"}</definedName>
    <definedName name="fuelco_wrn.test1." localSheetId="10" hidden="1">{"Income Statement",#N/A,FALSE,"CFMODEL";"Balance Sheet",#N/A,FALSE,"CFMODEL"}</definedName>
    <definedName name="fuelco_wrn.test1." hidden="1">{"Income Statement",#N/A,FALSE,"CFMODEL";"Balance Sheet",#N/A,FALSE,"CFMODEL"}</definedName>
    <definedName name="fuelco_wrn.test1._1" localSheetId="2" hidden="1">{"Income Statement",#N/A,FALSE,"CFMODEL";"Balance Sheet",#N/A,FALSE,"CFMODEL"}</definedName>
    <definedName name="fuelco_wrn.test1._1" localSheetId="1" hidden="1">{"Income Statement",#N/A,FALSE,"CFMODEL";"Balance Sheet",#N/A,FALSE,"CFMODEL"}</definedName>
    <definedName name="fuelco_wrn.test1._1" localSheetId="8" hidden="1">{"Income Statement",#N/A,FALSE,"CFMODEL";"Balance Sheet",#N/A,FALSE,"CFMODEL"}</definedName>
    <definedName name="fuelco_wrn.test1._1" localSheetId="10" hidden="1">{"Income Statement",#N/A,FALSE,"CFMODEL";"Balance Sheet",#N/A,FALSE,"CFMODEL"}</definedName>
    <definedName name="fuelco_wrn.test1._1" hidden="1">{"Income Statement",#N/A,FALSE,"CFMODEL";"Balance Sheet",#N/A,FALSE,"CFMODEL"}</definedName>
    <definedName name="fuelco_wrn.test2." localSheetId="2" hidden="1">{"SourcesUses",#N/A,TRUE,"CFMODEL";"TransOverview",#N/A,TRUE,"CFMODEL"}</definedName>
    <definedName name="fuelco_wrn.test2." localSheetId="1" hidden="1">{"SourcesUses",#N/A,TRUE,"CFMODEL";"TransOverview",#N/A,TRUE,"CFMODEL"}</definedName>
    <definedName name="fuelco_wrn.test2." localSheetId="8" hidden="1">{"SourcesUses",#N/A,TRUE,"CFMODEL";"TransOverview",#N/A,TRUE,"CFMODEL"}</definedName>
    <definedName name="fuelco_wrn.test2." localSheetId="10" hidden="1">{"SourcesUses",#N/A,TRUE,"CFMODEL";"TransOverview",#N/A,TRUE,"CFMODEL"}</definedName>
    <definedName name="fuelco_wrn.test2." hidden="1">{"SourcesUses",#N/A,TRUE,"CFMODEL";"TransOverview",#N/A,TRUE,"CFMODEL"}</definedName>
    <definedName name="fuelco_wrn.test2._1" localSheetId="2" hidden="1">{"SourcesUses",#N/A,TRUE,"CFMODEL";"TransOverview",#N/A,TRUE,"CFMODEL"}</definedName>
    <definedName name="fuelco_wrn.test2._1" localSheetId="1" hidden="1">{"SourcesUses",#N/A,TRUE,"CFMODEL";"TransOverview",#N/A,TRUE,"CFMODEL"}</definedName>
    <definedName name="fuelco_wrn.test2._1" localSheetId="8" hidden="1">{"SourcesUses",#N/A,TRUE,"CFMODEL";"TransOverview",#N/A,TRUE,"CFMODEL"}</definedName>
    <definedName name="fuelco_wrn.test2._1" localSheetId="10" hidden="1">{"SourcesUses",#N/A,TRUE,"CFMODEL";"TransOverview",#N/A,TRUE,"CFMODEL"}</definedName>
    <definedName name="fuelco_wrn.test2._1" hidden="1">{"SourcesUses",#N/A,TRUE,"CFMODEL";"TransOverview",#N/A,TRUE,"CFMODEL"}</definedName>
    <definedName name="fuelco_wrn.test3." localSheetId="2" hidden="1">{"SourcesUses",#N/A,TRUE,#N/A;"TransOverview",#N/A,TRUE,"CFMODEL"}</definedName>
    <definedName name="fuelco_wrn.test3." localSheetId="1" hidden="1">{"SourcesUses",#N/A,TRUE,#N/A;"TransOverview",#N/A,TRUE,"CFMODEL"}</definedName>
    <definedName name="fuelco_wrn.test3." localSheetId="8" hidden="1">{"SourcesUses",#N/A,TRUE,#N/A;"TransOverview",#N/A,TRUE,"CFMODEL"}</definedName>
    <definedName name="fuelco_wrn.test3." localSheetId="10" hidden="1">{"SourcesUses",#N/A,TRUE,#N/A;"TransOverview",#N/A,TRUE,"CFMODEL"}</definedName>
    <definedName name="fuelco_wrn.test3." hidden="1">{"SourcesUses",#N/A,TRUE,#N/A;"TransOverview",#N/A,TRUE,"CFMODEL"}</definedName>
    <definedName name="fuelco_wrn.test3._1" localSheetId="2" hidden="1">{"SourcesUses",#N/A,TRUE,#N/A;"TransOverview",#N/A,TRUE,"CFMODEL"}</definedName>
    <definedName name="fuelco_wrn.test3._1" localSheetId="1" hidden="1">{"SourcesUses",#N/A,TRUE,#N/A;"TransOverview",#N/A,TRUE,"CFMODEL"}</definedName>
    <definedName name="fuelco_wrn.test3._1" localSheetId="8" hidden="1">{"SourcesUses",#N/A,TRUE,#N/A;"TransOverview",#N/A,TRUE,"CFMODEL"}</definedName>
    <definedName name="fuelco_wrn.test3._1" localSheetId="10" hidden="1">{"SourcesUses",#N/A,TRUE,#N/A;"TransOverview",#N/A,TRUE,"CFMODEL"}</definedName>
    <definedName name="fuelco_wrn.test3._1" hidden="1">{"SourcesUses",#N/A,TRUE,#N/A;"TransOverview",#N/A,TRUE,"CFMODEL"}</definedName>
    <definedName name="fuelco_wrn.test4." localSheetId="2" hidden="1">{"SourcesUses",#N/A,TRUE,"FundsFlow";"TransOverview",#N/A,TRUE,"FundsFlow"}</definedName>
    <definedName name="fuelco_wrn.test4." localSheetId="1" hidden="1">{"SourcesUses",#N/A,TRUE,"FundsFlow";"TransOverview",#N/A,TRUE,"FundsFlow"}</definedName>
    <definedName name="fuelco_wrn.test4." localSheetId="8" hidden="1">{"SourcesUses",#N/A,TRUE,"FundsFlow";"TransOverview",#N/A,TRUE,"FundsFlow"}</definedName>
    <definedName name="fuelco_wrn.test4." localSheetId="10" hidden="1">{"SourcesUses",#N/A,TRUE,"FundsFlow";"TransOverview",#N/A,TRUE,"FundsFlow"}</definedName>
    <definedName name="fuelco_wrn.test4." hidden="1">{"SourcesUses",#N/A,TRUE,"FundsFlow";"TransOverview",#N/A,TRUE,"FundsFlow"}</definedName>
    <definedName name="fuelco_wrn.test4._1" localSheetId="2" hidden="1">{"SourcesUses",#N/A,TRUE,"FundsFlow";"TransOverview",#N/A,TRUE,"FundsFlow"}</definedName>
    <definedName name="fuelco_wrn.test4._1" localSheetId="1" hidden="1">{"SourcesUses",#N/A,TRUE,"FundsFlow";"TransOverview",#N/A,TRUE,"FundsFlow"}</definedName>
    <definedName name="fuelco_wrn.test4._1" localSheetId="8" hidden="1">{"SourcesUses",#N/A,TRUE,"FundsFlow";"TransOverview",#N/A,TRUE,"FundsFlow"}</definedName>
    <definedName name="fuelco_wrn.test4._1" localSheetId="10" hidden="1">{"SourcesUses",#N/A,TRUE,"FundsFlow";"TransOverview",#N/A,TRUE,"FundsFlow"}</definedName>
    <definedName name="fuelco_wrn.test4._1" hidden="1">{"SourcesUses",#N/A,TRUE,"FundsFlow";"TransOverview",#N/A,TRUE,"FundsFlow"}</definedName>
    <definedName name="Gas_Air_Labor_Total" localSheetId="1">#REF!</definedName>
    <definedName name="gilb.wrn.test2." localSheetId="2" hidden="1">{"SourcesUses",#N/A,TRUE,"CFMODEL";"TransOverview",#N/A,TRUE,"CFMODEL"}</definedName>
    <definedName name="gilb.wrn.test2." localSheetId="1" hidden="1">{"SourcesUses",#N/A,TRUE,"CFMODEL";"TransOverview",#N/A,TRUE,"CFMODEL"}</definedName>
    <definedName name="gilb.wrn.test2." localSheetId="8" hidden="1">{"SourcesUses",#N/A,TRUE,"CFMODEL";"TransOverview",#N/A,TRUE,"CFMODEL"}</definedName>
    <definedName name="gilb.wrn.test2." localSheetId="10" hidden="1">{"SourcesUses",#N/A,TRUE,"CFMODEL";"TransOverview",#N/A,TRUE,"CFMODEL"}</definedName>
    <definedName name="gilb.wrn.test2." hidden="1">{"SourcesUses",#N/A,TRUE,"CFMODEL";"TransOverview",#N/A,TRUE,"CFMODEL"}</definedName>
    <definedName name="gilb.wrn.test2._1" localSheetId="2" hidden="1">{"SourcesUses",#N/A,TRUE,"CFMODEL";"TransOverview",#N/A,TRUE,"CFMODEL"}</definedName>
    <definedName name="gilb.wrn.test2._1" localSheetId="1" hidden="1">{"SourcesUses",#N/A,TRUE,"CFMODEL";"TransOverview",#N/A,TRUE,"CFMODEL"}</definedName>
    <definedName name="gilb.wrn.test2._1" localSheetId="8" hidden="1">{"SourcesUses",#N/A,TRUE,"CFMODEL";"TransOverview",#N/A,TRUE,"CFMODEL"}</definedName>
    <definedName name="gilb.wrn.test2._1" localSheetId="10" hidden="1">{"SourcesUses",#N/A,TRUE,"CFMODEL";"TransOverview",#N/A,TRUE,"CFMODEL"}</definedName>
    <definedName name="gilb.wrn.test2._1" hidden="1">{"SourcesUses",#N/A,TRUE,"CFMODEL";"TransOverview",#N/A,TRUE,"CFMODEL"}</definedName>
    <definedName name="gilb.wrn.test3." localSheetId="2" hidden="1">{"SourcesUses",#N/A,TRUE,#N/A;"TransOverview",#N/A,TRUE,"CFMODEL"}</definedName>
    <definedName name="gilb.wrn.test3." localSheetId="1" hidden="1">{"SourcesUses",#N/A,TRUE,#N/A;"TransOverview",#N/A,TRUE,"CFMODEL"}</definedName>
    <definedName name="gilb.wrn.test3." localSheetId="8" hidden="1">{"SourcesUses",#N/A,TRUE,#N/A;"TransOverview",#N/A,TRUE,"CFMODEL"}</definedName>
    <definedName name="gilb.wrn.test3." localSheetId="10" hidden="1">{"SourcesUses",#N/A,TRUE,#N/A;"TransOverview",#N/A,TRUE,"CFMODEL"}</definedName>
    <definedName name="gilb.wrn.test3." hidden="1">{"SourcesUses",#N/A,TRUE,#N/A;"TransOverview",#N/A,TRUE,"CFMODEL"}</definedName>
    <definedName name="gilb.wrn.test3._1" localSheetId="2" hidden="1">{"SourcesUses",#N/A,TRUE,#N/A;"TransOverview",#N/A,TRUE,"CFMODEL"}</definedName>
    <definedName name="gilb.wrn.test3._1" localSheetId="1" hidden="1">{"SourcesUses",#N/A,TRUE,#N/A;"TransOverview",#N/A,TRUE,"CFMODEL"}</definedName>
    <definedName name="gilb.wrn.test3._1" localSheetId="8" hidden="1">{"SourcesUses",#N/A,TRUE,#N/A;"TransOverview",#N/A,TRUE,"CFMODEL"}</definedName>
    <definedName name="gilb.wrn.test3._1" localSheetId="10" hidden="1">{"SourcesUses",#N/A,TRUE,#N/A;"TransOverview",#N/A,TRUE,"CFMODEL"}</definedName>
    <definedName name="gilb.wrn.test3._1" hidden="1">{"SourcesUses",#N/A,TRUE,#N/A;"TransOverview",#N/A,TRUE,"CFMODEL"}</definedName>
    <definedName name="gilb.wrn.test4." localSheetId="2" hidden="1">{"SourcesUses",#N/A,TRUE,"FundsFlow";"TransOverview",#N/A,TRUE,"FundsFlow"}</definedName>
    <definedName name="gilb.wrn.test4." localSheetId="1" hidden="1">{"SourcesUses",#N/A,TRUE,"FundsFlow";"TransOverview",#N/A,TRUE,"FundsFlow"}</definedName>
    <definedName name="gilb.wrn.test4." localSheetId="8" hidden="1">{"SourcesUses",#N/A,TRUE,"FundsFlow";"TransOverview",#N/A,TRUE,"FundsFlow"}</definedName>
    <definedName name="gilb.wrn.test4." localSheetId="10" hidden="1">{"SourcesUses",#N/A,TRUE,"FundsFlow";"TransOverview",#N/A,TRUE,"FundsFlow"}</definedName>
    <definedName name="gilb.wrn.test4." hidden="1">{"SourcesUses",#N/A,TRUE,"FundsFlow";"TransOverview",#N/A,TRUE,"FundsFlow"}</definedName>
    <definedName name="gilb.wrn.test4._1" localSheetId="2" hidden="1">{"SourcesUses",#N/A,TRUE,"FundsFlow";"TransOverview",#N/A,TRUE,"FundsFlow"}</definedName>
    <definedName name="gilb.wrn.test4._1" localSheetId="1" hidden="1">{"SourcesUses",#N/A,TRUE,"FundsFlow";"TransOverview",#N/A,TRUE,"FundsFlow"}</definedName>
    <definedName name="gilb.wrn.test4._1" localSheetId="8" hidden="1">{"SourcesUses",#N/A,TRUE,"FundsFlow";"TransOverview",#N/A,TRUE,"FundsFlow"}</definedName>
    <definedName name="gilb.wrn.test4._1" localSheetId="10" hidden="1">{"SourcesUses",#N/A,TRUE,"FundsFlow";"TransOverview",#N/A,TRUE,"FundsFlow"}</definedName>
    <definedName name="gilb.wrn.test4._1" hidden="1">{"SourcesUses",#N/A,TRUE,"FundsFlow";"TransOverview",#N/A,TRUE,"FundsFlow"}</definedName>
    <definedName name="gilb_wrn.test1" localSheetId="2" hidden="1">{"Income Statement",#N/A,FALSE,"CFMODEL";"Balance Sheet",#N/A,FALSE,"CFMODEL"}</definedName>
    <definedName name="gilb_wrn.test1" localSheetId="1" hidden="1">{"Income Statement",#N/A,FALSE,"CFMODEL";"Balance Sheet",#N/A,FALSE,"CFMODEL"}</definedName>
    <definedName name="gilb_wrn.test1" localSheetId="8" hidden="1">{"Income Statement",#N/A,FALSE,"CFMODEL";"Balance Sheet",#N/A,FALSE,"CFMODEL"}</definedName>
    <definedName name="gilb_wrn.test1" localSheetId="10" hidden="1">{"Income Statement",#N/A,FALSE,"CFMODEL";"Balance Sheet",#N/A,FALSE,"CFMODEL"}</definedName>
    <definedName name="gilb_wrn.test1" hidden="1">{"Income Statement",#N/A,FALSE,"CFMODEL";"Balance Sheet",#N/A,FALSE,"CFMODEL"}</definedName>
    <definedName name="gilb_wrn.test1_1" localSheetId="2" hidden="1">{"Income Statement",#N/A,FALSE,"CFMODEL";"Balance Sheet",#N/A,FALSE,"CFMODEL"}</definedName>
    <definedName name="gilb_wrn.test1_1" localSheetId="1" hidden="1">{"Income Statement",#N/A,FALSE,"CFMODEL";"Balance Sheet",#N/A,FALSE,"CFMODEL"}</definedName>
    <definedName name="gilb_wrn.test1_1" localSheetId="8" hidden="1">{"Income Statement",#N/A,FALSE,"CFMODEL";"Balance Sheet",#N/A,FALSE,"CFMODEL"}</definedName>
    <definedName name="gilb_wrn.test1_1" localSheetId="10" hidden="1">{"Income Statement",#N/A,FALSE,"CFMODEL";"Balance Sheet",#N/A,FALSE,"CFMODEL"}</definedName>
    <definedName name="gilb_wrn.test1_1" hidden="1">{"Income Statement",#N/A,FALSE,"CFMODEL";"Balance Sheet",#N/A,FALSE,"CFMODEL"}</definedName>
    <definedName name="gIsBlank" localSheetId="8" hidden="1">ISBLANK([21]!gIsRef)</definedName>
    <definedName name="gIsBlank" localSheetId="10" hidden="1">ISBLANK(gIsRef)</definedName>
    <definedName name="gIsBlank" hidden="1">ISBLANK(gIsRef)</definedName>
    <definedName name="gIsError" localSheetId="8" hidden="1">ISERROR([21]!gIsRef)</definedName>
    <definedName name="gIsError" localSheetId="10" hidden="1">ISERROR(gIsRef)</definedName>
    <definedName name="gIsError" hidden="1">ISERROR(gIsRef)</definedName>
    <definedName name="gIsInPrintArea" localSheetId="8" hidden="1">NOT(ISERROR([21]!gIsRef !Print_Area))</definedName>
    <definedName name="gIsInPrintArea" localSheetId="10" hidden="1">NOT(ISERROR(gIsRef !Print_Area))</definedName>
    <definedName name="gIsInPrintArea" hidden="1">NOT(ISERROR(gIsRef ))</definedName>
    <definedName name="gIsInPrintTitles" localSheetId="8" hidden="1">NOT(ISERROR([21]!gIsRef !Print_Titles))</definedName>
    <definedName name="gIsInPrintTitles" localSheetId="10" hidden="1">NOT(ISERROR(gIsRef !Print_Titles))</definedName>
    <definedName name="gIsInPrintTitles" hidden="1">NOT(ISERROR(gIsRef ))</definedName>
    <definedName name="gIsNumber" localSheetId="8" hidden="1">ISNUMBER([21]!gIsRef)</definedName>
    <definedName name="gIsNumber" localSheetId="10" hidden="1">ISNUMBER(gIsRef)</definedName>
    <definedName name="gIsNumber" hidden="1">ISNUMBER(gIsRef)</definedName>
    <definedName name="gIsPreviousSheet" localSheetId="8" hidden="1">PrevShtCellValue([21]!gIsRef)&lt;&gt;[21]!gIsRef</definedName>
    <definedName name="gIsPreviousSheet" localSheetId="10" hidden="1">PrevShtCellValue(gIsRef)&lt;&gt;gIsRef</definedName>
    <definedName name="gIsPreviousSheet" hidden="1">PrevShtCellValue(gIsRef)&lt;&gt;gIsRef</definedName>
    <definedName name="gIsRef" hidden="1">INDIRECT("rc",FALSE)</definedName>
    <definedName name="gIsText" localSheetId="8" hidden="1">ISTEXT([21]!gIsRef)</definedName>
    <definedName name="gIsText" localSheetId="10" hidden="1">ISTEXT(gIsRef)</definedName>
    <definedName name="gIsText" hidden="1">ISTEXT(gIsRef)</definedName>
    <definedName name="gita" localSheetId="2" hidden="1">{#N/A,#N/A,FALSE,"O&amp;M by processes";#N/A,#N/A,FALSE,"Elec Act vs Bud";#N/A,#N/A,FALSE,"G&amp;A";#N/A,#N/A,FALSE,"BGS";#N/A,#N/A,FALSE,"Res Cost"}</definedName>
    <definedName name="gita" localSheetId="1" hidden="1">{#N/A,#N/A,FALSE,"O&amp;M by processes";#N/A,#N/A,FALSE,"Elec Act vs Bud";#N/A,#N/A,FALSE,"G&amp;A";#N/A,#N/A,FALSE,"BGS";#N/A,#N/A,FALSE,"Res Cost"}</definedName>
    <definedName name="gita" localSheetId="8" hidden="1">{#N/A,#N/A,FALSE,"O&amp;M by processes";#N/A,#N/A,FALSE,"Elec Act vs Bud";#N/A,#N/A,FALSE,"G&amp;A";#N/A,#N/A,FALSE,"BGS";#N/A,#N/A,FALSE,"Res Cost"}</definedName>
    <definedName name="gita" localSheetId="10"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2" hidden="1">{#N/A,#N/A,FALSE,"O&amp;M by processes";#N/A,#N/A,FALSE,"Elec Act vs Bud";#N/A,#N/A,FALSE,"G&amp;A";#N/A,#N/A,FALSE,"BGS";#N/A,#N/A,FALSE,"Res Cost"}</definedName>
    <definedName name="gitah" localSheetId="1" hidden="1">{#N/A,#N/A,FALSE,"O&amp;M by processes";#N/A,#N/A,FALSE,"Elec Act vs Bud";#N/A,#N/A,FALSE,"G&amp;A";#N/A,#N/A,FALSE,"BGS";#N/A,#N/A,FALSE,"Res Cost"}</definedName>
    <definedName name="gitah" localSheetId="8" hidden="1">{#N/A,#N/A,FALSE,"O&amp;M by processes";#N/A,#N/A,FALSE,"Elec Act vs Bud";#N/A,#N/A,FALSE,"G&amp;A";#N/A,#N/A,FALSE,"BGS";#N/A,#N/A,FALSE,"Res Cost"}</definedName>
    <definedName name="gitah" localSheetId="10" hidden="1">{#N/A,#N/A,FALSE,"O&amp;M by processes";#N/A,#N/A,FALSE,"Elec Act vs Bud";#N/A,#N/A,FALSE,"G&amp;A";#N/A,#N/A,FALSE,"BGS";#N/A,#N/A,FALSE,"Res Cost"}</definedName>
    <definedName name="gitah" hidden="1">{#N/A,#N/A,FALSE,"O&amp;M by processes";#N/A,#N/A,FALSE,"Elec Act vs Bud";#N/A,#N/A,FALSE,"G&amp;A";#N/A,#N/A,FALSE,"BGS";#N/A,#N/A,FALSE,"Res Cost"}</definedName>
    <definedName name="GROVEPORT" localSheetId="8" hidden="1">{#N/A,#N/A,FALSE,"Land";#N/A,#N/A,FALSE,"Cost Analysis";"Summary",#N/A,FALSE,"Equipment"}</definedName>
    <definedName name="GROVEPORT" localSheetId="10" hidden="1">{#N/A,#N/A,FALSE,"Land";#N/A,#N/A,FALSE,"Cost Analysis";"Summary",#N/A,FALSE,"Equipment"}</definedName>
    <definedName name="GROVEPORT" hidden="1">{#N/A,#N/A,FALSE,"Land";#N/A,#N/A,FALSE,"Cost Analysis";"Summary",#N/A,FALSE,"Equipment"}</definedName>
    <definedName name="Header_Row" hidden="1">ROW(#REF!)</definedName>
    <definedName name="homer" localSheetId="1">#REF!</definedName>
    <definedName name="HorizontalFilter" localSheetId="8" hidden="1">#REF!</definedName>
    <definedName name="HorizontalFilter" localSheetId="10" hidden="1">#REF!</definedName>
    <definedName name="HorizontalFilter" hidden="1">#REF!</definedName>
    <definedName name="HTML_CodePage" hidden="1">1252</definedName>
    <definedName name="HTML_Control" localSheetId="2" hidden="1">{"'Chart of Accounts'!$A$1:$C$796"}</definedName>
    <definedName name="HTML_Control" localSheetId="1" hidden="1">{"'Chart of Accounts'!$A$1:$C$796"}</definedName>
    <definedName name="HTML_Control" localSheetId="8" hidden="1">{"'Chart of Accounts'!$A$1:$C$796"}</definedName>
    <definedName name="HTML_Control" localSheetId="10" hidden="1">{"'Chart of Accounts'!$A$1:$C$796"}</definedName>
    <definedName name="HTML_Control" hidden="1">{"'Chart of Accounts'!$A$1:$C$796"}</definedName>
    <definedName name="HTML_Control_1" localSheetId="2" hidden="1">{"'Chart of Accounts'!$A$1:$C$796"}</definedName>
    <definedName name="HTML_Control_1" localSheetId="1" hidden="1">{"'Chart of Accounts'!$A$1:$C$796"}</definedName>
    <definedName name="HTML_Control_1" localSheetId="8" hidden="1">{"'Chart of Accounts'!$A$1:$C$796"}</definedName>
    <definedName name="HTML_Control_1" localSheetId="10" hidden="1">{"'Chart of Accounts'!$A$1:$C$796"}</definedName>
    <definedName name="HTML_Control_1" hidden="1">{"'Chart of Accounts'!$A$1:$C$796"}</definedName>
    <definedName name="HTML_Description" hidden="1">""</definedName>
    <definedName name="HTML_Email" hidden="1">"brownell@kaz.com"</definedName>
    <definedName name="HTML_Header" hidden="1">"Chart of Accounts"</definedName>
    <definedName name="HTML_LastUpdate" hidden="1">"10/12/99"</definedName>
    <definedName name="HTML_LineAfter" hidden="1">FALSE</definedName>
    <definedName name="HTML_LineBefore" hidden="1">FALSE</definedName>
    <definedName name="HTML_Name" hidden="1">"Dave Brownell"</definedName>
    <definedName name="HTML_OBDlg2" hidden="1">TRUE</definedName>
    <definedName name="HTML_OBDlg4" hidden="1">TRUE</definedName>
    <definedName name="HTML_OS" hidden="1">0</definedName>
    <definedName name="HTML_PathFile" hidden="1">"C:\FILES\Data\Ledger\MyHTML.htm"</definedName>
    <definedName name="HTML_Title" hidden="1">"ChartofAccounts"</definedName>
    <definedName name="HTMLControl" localSheetId="2" hidden="1">{"'Edit'!$A$1:$V$2277"}</definedName>
    <definedName name="HTMLControl" localSheetId="1" hidden="1">{"'Edit'!$A$1:$V$2277"}</definedName>
    <definedName name="HTMLControl" localSheetId="8" hidden="1">{"'Edit'!$A$1:$V$2277"}</definedName>
    <definedName name="HTMLControl" localSheetId="10" hidden="1">{"'Edit'!$A$1:$V$2277"}</definedName>
    <definedName name="HTMLControl" hidden="1">{"'Edit'!$A$1:$V$2277"}</definedName>
    <definedName name="IndirectHide" localSheetId="1">#REF!</definedName>
    <definedName name="InsulateHide" localSheetId="1">#REF!</definedName>
    <definedName name="Interest_Rate" localSheetId="2" hidden="1">#REF!</definedName>
    <definedName name="Interest_Rate" localSheetId="1" hidden="1">#REF!</definedName>
    <definedName name="Interest_Rate" localSheetId="8" hidden="1">#REF!</definedName>
    <definedName name="Interest_Rate" localSheetId="10" hidden="1">#REF!</definedName>
    <definedName name="Interest_Rate" hidden="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"IQ_EPS_EST_1"</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"IQ_NET_INC_GROWTH_1"</definedName>
    <definedName name="IQ_NET_INC_GROWTH_2" hidden="1">"IQ_NET_INC_GROWTH_2"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"c1026"</definedName>
    <definedName name="IQ_PRICE_OVER_EPS_EST" hidden="1">"IQ_PRICE_OVER_EPS_EST"</definedName>
    <definedName name="IQ_PRICE_OVER_EPS_EST_1" hidden="1">"IQ_PRICE_OVER_EPS_EST_1"</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"IQ_REVENUE_EST_1"</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39031.6089236111</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ane" localSheetId="2" hidden="1">{#N/A,#N/A,FALSE,"Expenditures";#N/A,#N/A,FALSE,"Property Placed In-Service";#N/A,#N/A,FALSE,"Removals";#N/A,#N/A,FALSE,"Retirements";#N/A,#N/A,FALSE,"CWIP Balances";#N/A,#N/A,FALSE,"CWIP_Expend_Ratios";#N/A,#N/A,FALSE,"CWIP_Yr_End"}</definedName>
    <definedName name="Jane" localSheetId="1" hidden="1">{#N/A,#N/A,FALSE,"Expenditures";#N/A,#N/A,FALSE,"Property Placed In-Service";#N/A,#N/A,FALSE,"Removals";#N/A,#N/A,FALSE,"Retirements";#N/A,#N/A,FALSE,"CWIP Balances";#N/A,#N/A,FALSE,"CWIP_Expend_Ratios";#N/A,#N/A,FALSE,"CWIP_Yr_End"}</definedName>
    <definedName name="Jane" localSheetId="8" hidden="1">{#N/A,#N/A,FALSE,"Expenditures";#N/A,#N/A,FALSE,"Property Placed In-Service";#N/A,#N/A,FALSE,"Removals";#N/A,#N/A,FALSE,"Retirements";#N/A,#N/A,FALSE,"CWIP Balances";#N/A,#N/A,FALSE,"CWIP_Expend_Ratios";#N/A,#N/A,FALSE,"CWIP_Yr_End"}</definedName>
    <definedName name="Jane" localSheetId="10"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ane_1" localSheetId="2" hidden="1">{#N/A,#N/A,FALSE,"Expenditures";#N/A,#N/A,FALSE,"Property Placed In-Service";#N/A,#N/A,FALSE,"Removals";#N/A,#N/A,FALSE,"Retirements";#N/A,#N/A,FALSE,"CWIP Balances";#N/A,#N/A,FALSE,"CWIP_Expend_Ratios";#N/A,#N/A,FALSE,"CWIP_Yr_End"}</definedName>
    <definedName name="Jane_1" localSheetId="1" hidden="1">{#N/A,#N/A,FALSE,"Expenditures";#N/A,#N/A,FALSE,"Property Placed In-Service";#N/A,#N/A,FALSE,"Removals";#N/A,#N/A,FALSE,"Retirements";#N/A,#N/A,FALSE,"CWIP Balances";#N/A,#N/A,FALSE,"CWIP_Expend_Ratios";#N/A,#N/A,FALSE,"CWIP_Yr_End"}</definedName>
    <definedName name="Jane_1" localSheetId="8" hidden="1">{#N/A,#N/A,FALSE,"Expenditures";#N/A,#N/A,FALSE,"Property Placed In-Service";#N/A,#N/A,FALSE,"Removals";#N/A,#N/A,FALSE,"Retirements";#N/A,#N/A,FALSE,"CWIP Balances";#N/A,#N/A,FALSE,"CWIP_Expend_Ratios";#N/A,#N/A,FALSE,"CWIP_Yr_End"}</definedName>
    <definedName name="Jane_1" localSheetId="10" hidden="1">{#N/A,#N/A,FALSE,"Expenditures";#N/A,#N/A,FALSE,"Property Placed In-Service";#N/A,#N/A,FALSE,"Removals";#N/A,#N/A,FALSE,"Retirements";#N/A,#N/A,FALSE,"CWIP Balances";#N/A,#N/A,FALSE,"CWIP_Expend_Ratios";#N/A,#N/A,FALSE,"CWIP_Yr_End"}</definedName>
    <definedName name="Jane_1" hidden="1">{#N/A,#N/A,FALSE,"Expenditures";#N/A,#N/A,FALSE,"Property Placed In-Service";#N/A,#N/A,FALSE,"Removals";#N/A,#N/A,FALSE,"Retirements";#N/A,#N/A,FALSE,"CWIP Balances";#N/A,#N/A,FALSE,"CWIP_Expend_Ratios";#N/A,#N/A,FALSE,"CWIP_Yr_End"}</definedName>
    <definedName name="Jane_1_1" localSheetId="2" hidden="1">{#N/A,#N/A,FALSE,"Expenditures";#N/A,#N/A,FALSE,"Property Placed In-Service";#N/A,#N/A,FALSE,"Removals";#N/A,#N/A,FALSE,"Retirements";#N/A,#N/A,FALSE,"CWIP Balances";#N/A,#N/A,FALSE,"CWIP_Expend_Ratios";#N/A,#N/A,FALSE,"CWIP_Yr_End"}</definedName>
    <definedName name="Jane_1_1" localSheetId="1" hidden="1">{#N/A,#N/A,FALSE,"Expenditures";#N/A,#N/A,FALSE,"Property Placed In-Service";#N/A,#N/A,FALSE,"Removals";#N/A,#N/A,FALSE,"Retirements";#N/A,#N/A,FALSE,"CWIP Balances";#N/A,#N/A,FALSE,"CWIP_Expend_Ratios";#N/A,#N/A,FALSE,"CWIP_Yr_End"}</definedName>
    <definedName name="Jane_1_1" localSheetId="8" hidden="1">{#N/A,#N/A,FALSE,"Expenditures";#N/A,#N/A,FALSE,"Property Placed In-Service";#N/A,#N/A,FALSE,"Removals";#N/A,#N/A,FALSE,"Retirements";#N/A,#N/A,FALSE,"CWIP Balances";#N/A,#N/A,FALSE,"CWIP_Expend_Ratios";#N/A,#N/A,FALSE,"CWIP_Yr_End"}</definedName>
    <definedName name="Jane_1_1" localSheetId="10" hidden="1">{#N/A,#N/A,FALSE,"Expenditures";#N/A,#N/A,FALSE,"Property Placed In-Service";#N/A,#N/A,FALSE,"Removals";#N/A,#N/A,FALSE,"Retirements";#N/A,#N/A,FALSE,"CWIP Balances";#N/A,#N/A,FALSE,"CWIP_Expend_Ratios";#N/A,#N/A,FALSE,"CWIP_Yr_End"}</definedName>
    <definedName name="Jane_1_1" hidden="1">{#N/A,#N/A,FALSE,"Expenditures";#N/A,#N/A,FALSE,"Property Placed In-Service";#N/A,#N/A,FALSE,"Removals";#N/A,#N/A,FALSE,"Retirements";#N/A,#N/A,FALSE,"CWIP Balances";#N/A,#N/A,FALSE,"CWIP_Expend_Ratios";#N/A,#N/A,FALSE,"CWIP_Yr_End"}</definedName>
    <definedName name="Jane_1_2" localSheetId="2" hidden="1">{#N/A,#N/A,FALSE,"Expenditures";#N/A,#N/A,FALSE,"Property Placed In-Service";#N/A,#N/A,FALSE,"Removals";#N/A,#N/A,FALSE,"Retirements";#N/A,#N/A,FALSE,"CWIP Balances";#N/A,#N/A,FALSE,"CWIP_Expend_Ratios";#N/A,#N/A,FALSE,"CWIP_Yr_End"}</definedName>
    <definedName name="Jane_1_2" localSheetId="1" hidden="1">{#N/A,#N/A,FALSE,"Expenditures";#N/A,#N/A,FALSE,"Property Placed In-Service";#N/A,#N/A,FALSE,"Removals";#N/A,#N/A,FALSE,"Retirements";#N/A,#N/A,FALSE,"CWIP Balances";#N/A,#N/A,FALSE,"CWIP_Expend_Ratios";#N/A,#N/A,FALSE,"CWIP_Yr_End"}</definedName>
    <definedName name="Jane_1_2" localSheetId="8" hidden="1">{#N/A,#N/A,FALSE,"Expenditures";#N/A,#N/A,FALSE,"Property Placed In-Service";#N/A,#N/A,FALSE,"Removals";#N/A,#N/A,FALSE,"Retirements";#N/A,#N/A,FALSE,"CWIP Balances";#N/A,#N/A,FALSE,"CWIP_Expend_Ratios";#N/A,#N/A,FALSE,"CWIP_Yr_End"}</definedName>
    <definedName name="Jane_1_2" localSheetId="10" hidden="1">{#N/A,#N/A,FALSE,"Expenditures";#N/A,#N/A,FALSE,"Property Placed In-Service";#N/A,#N/A,FALSE,"Removals";#N/A,#N/A,FALSE,"Retirements";#N/A,#N/A,FALSE,"CWIP Balances";#N/A,#N/A,FALSE,"CWIP_Expend_Ratios";#N/A,#N/A,FALSE,"CWIP_Yr_End"}</definedName>
    <definedName name="Jane_1_2" hidden="1">{#N/A,#N/A,FALSE,"Expenditures";#N/A,#N/A,FALSE,"Property Placed In-Service";#N/A,#N/A,FALSE,"Removals";#N/A,#N/A,FALSE,"Retirements";#N/A,#N/A,FALSE,"CWIP Balances";#N/A,#N/A,FALSE,"CWIP_Expend_Ratios";#N/A,#N/A,FALSE,"CWIP_Yr_End"}</definedName>
    <definedName name="Jane_1_3" localSheetId="2" hidden="1">{#N/A,#N/A,FALSE,"Expenditures";#N/A,#N/A,FALSE,"Property Placed In-Service";#N/A,#N/A,FALSE,"Removals";#N/A,#N/A,FALSE,"Retirements";#N/A,#N/A,FALSE,"CWIP Balances";#N/A,#N/A,FALSE,"CWIP_Expend_Ratios";#N/A,#N/A,FALSE,"CWIP_Yr_End"}</definedName>
    <definedName name="Jane_1_3" localSheetId="1" hidden="1">{#N/A,#N/A,FALSE,"Expenditures";#N/A,#N/A,FALSE,"Property Placed In-Service";#N/A,#N/A,FALSE,"Removals";#N/A,#N/A,FALSE,"Retirements";#N/A,#N/A,FALSE,"CWIP Balances";#N/A,#N/A,FALSE,"CWIP_Expend_Ratios";#N/A,#N/A,FALSE,"CWIP_Yr_End"}</definedName>
    <definedName name="Jane_1_3" localSheetId="8" hidden="1">{#N/A,#N/A,FALSE,"Expenditures";#N/A,#N/A,FALSE,"Property Placed In-Service";#N/A,#N/A,FALSE,"Removals";#N/A,#N/A,FALSE,"Retirements";#N/A,#N/A,FALSE,"CWIP Balances";#N/A,#N/A,FALSE,"CWIP_Expend_Ratios";#N/A,#N/A,FALSE,"CWIP_Yr_End"}</definedName>
    <definedName name="Jane_1_3" localSheetId="10" hidden="1">{#N/A,#N/A,FALSE,"Expenditures";#N/A,#N/A,FALSE,"Property Placed In-Service";#N/A,#N/A,FALSE,"Removals";#N/A,#N/A,FALSE,"Retirements";#N/A,#N/A,FALSE,"CWIP Balances";#N/A,#N/A,FALSE,"CWIP_Expend_Ratios";#N/A,#N/A,FALSE,"CWIP_Yr_End"}</definedName>
    <definedName name="Jane_1_3" hidden="1">{#N/A,#N/A,FALSE,"Expenditures";#N/A,#N/A,FALSE,"Property Placed In-Service";#N/A,#N/A,FALSE,"Removals";#N/A,#N/A,FALSE,"Retirements";#N/A,#N/A,FALSE,"CWIP Balances";#N/A,#N/A,FALSE,"CWIP_Expend_Ratios";#N/A,#N/A,FALSE,"CWIP_Yr_End"}</definedName>
    <definedName name="Jane_2" localSheetId="2" hidden="1">{#N/A,#N/A,FALSE,"Expenditures";#N/A,#N/A,FALSE,"Property Placed In-Service";#N/A,#N/A,FALSE,"Removals";#N/A,#N/A,FALSE,"Retirements";#N/A,#N/A,FALSE,"CWIP Balances";#N/A,#N/A,FALSE,"CWIP_Expend_Ratios";#N/A,#N/A,FALSE,"CWIP_Yr_End"}</definedName>
    <definedName name="Jane_2" localSheetId="1" hidden="1">{#N/A,#N/A,FALSE,"Expenditures";#N/A,#N/A,FALSE,"Property Placed In-Service";#N/A,#N/A,FALSE,"Removals";#N/A,#N/A,FALSE,"Retirements";#N/A,#N/A,FALSE,"CWIP Balances";#N/A,#N/A,FALSE,"CWIP_Expend_Ratios";#N/A,#N/A,FALSE,"CWIP_Yr_End"}</definedName>
    <definedName name="Jane_2" localSheetId="8" hidden="1">{#N/A,#N/A,FALSE,"Expenditures";#N/A,#N/A,FALSE,"Property Placed In-Service";#N/A,#N/A,FALSE,"Removals";#N/A,#N/A,FALSE,"Retirements";#N/A,#N/A,FALSE,"CWIP Balances";#N/A,#N/A,FALSE,"CWIP_Expend_Ratios";#N/A,#N/A,FALSE,"CWIP_Yr_End"}</definedName>
    <definedName name="Jane_2" localSheetId="10" hidden="1">{#N/A,#N/A,FALSE,"Expenditures";#N/A,#N/A,FALSE,"Property Placed In-Service";#N/A,#N/A,FALSE,"Removals";#N/A,#N/A,FALSE,"Retirements";#N/A,#N/A,FALSE,"CWIP Balances";#N/A,#N/A,FALSE,"CWIP_Expend_Ratios";#N/A,#N/A,FALSE,"CWIP_Yr_End"}</definedName>
    <definedName name="Jane_2" hidden="1">{#N/A,#N/A,FALSE,"Expenditures";#N/A,#N/A,FALSE,"Property Placed In-Service";#N/A,#N/A,FALSE,"Removals";#N/A,#N/A,FALSE,"Retirements";#N/A,#N/A,FALSE,"CWIP Balances";#N/A,#N/A,FALSE,"CWIP_Expend_Ratios";#N/A,#N/A,FALSE,"CWIP_Yr_End"}</definedName>
    <definedName name="Jane_2_1" localSheetId="2" hidden="1">{#N/A,#N/A,FALSE,"Expenditures";#N/A,#N/A,FALSE,"Property Placed In-Service";#N/A,#N/A,FALSE,"Removals";#N/A,#N/A,FALSE,"Retirements";#N/A,#N/A,FALSE,"CWIP Balances";#N/A,#N/A,FALSE,"CWIP_Expend_Ratios";#N/A,#N/A,FALSE,"CWIP_Yr_End"}</definedName>
    <definedName name="Jane_2_1" localSheetId="1" hidden="1">{#N/A,#N/A,FALSE,"Expenditures";#N/A,#N/A,FALSE,"Property Placed In-Service";#N/A,#N/A,FALSE,"Removals";#N/A,#N/A,FALSE,"Retirements";#N/A,#N/A,FALSE,"CWIP Balances";#N/A,#N/A,FALSE,"CWIP_Expend_Ratios";#N/A,#N/A,FALSE,"CWIP_Yr_End"}</definedName>
    <definedName name="Jane_2_1" localSheetId="8" hidden="1">{#N/A,#N/A,FALSE,"Expenditures";#N/A,#N/A,FALSE,"Property Placed In-Service";#N/A,#N/A,FALSE,"Removals";#N/A,#N/A,FALSE,"Retirements";#N/A,#N/A,FALSE,"CWIP Balances";#N/A,#N/A,FALSE,"CWIP_Expend_Ratios";#N/A,#N/A,FALSE,"CWIP_Yr_End"}</definedName>
    <definedName name="Jane_2_1" localSheetId="10" hidden="1">{#N/A,#N/A,FALSE,"Expenditures";#N/A,#N/A,FALSE,"Property Placed In-Service";#N/A,#N/A,FALSE,"Removals";#N/A,#N/A,FALSE,"Retirements";#N/A,#N/A,FALSE,"CWIP Balances";#N/A,#N/A,FALSE,"CWIP_Expend_Ratios";#N/A,#N/A,FALSE,"CWIP_Yr_End"}</definedName>
    <definedName name="Jane_2_1" hidden="1">{#N/A,#N/A,FALSE,"Expenditures";#N/A,#N/A,FALSE,"Property Placed In-Service";#N/A,#N/A,FALSE,"Removals";#N/A,#N/A,FALSE,"Retirements";#N/A,#N/A,FALSE,"CWIP Balances";#N/A,#N/A,FALSE,"CWIP_Expend_Ratios";#N/A,#N/A,FALSE,"CWIP_Yr_End"}</definedName>
    <definedName name="Jane_2_2" localSheetId="2" hidden="1">{#N/A,#N/A,FALSE,"Expenditures";#N/A,#N/A,FALSE,"Property Placed In-Service";#N/A,#N/A,FALSE,"Removals";#N/A,#N/A,FALSE,"Retirements";#N/A,#N/A,FALSE,"CWIP Balances";#N/A,#N/A,FALSE,"CWIP_Expend_Ratios";#N/A,#N/A,FALSE,"CWIP_Yr_End"}</definedName>
    <definedName name="Jane_2_2" localSheetId="1" hidden="1">{#N/A,#N/A,FALSE,"Expenditures";#N/A,#N/A,FALSE,"Property Placed In-Service";#N/A,#N/A,FALSE,"Removals";#N/A,#N/A,FALSE,"Retirements";#N/A,#N/A,FALSE,"CWIP Balances";#N/A,#N/A,FALSE,"CWIP_Expend_Ratios";#N/A,#N/A,FALSE,"CWIP_Yr_End"}</definedName>
    <definedName name="Jane_2_2" localSheetId="8" hidden="1">{#N/A,#N/A,FALSE,"Expenditures";#N/A,#N/A,FALSE,"Property Placed In-Service";#N/A,#N/A,FALSE,"Removals";#N/A,#N/A,FALSE,"Retirements";#N/A,#N/A,FALSE,"CWIP Balances";#N/A,#N/A,FALSE,"CWIP_Expend_Ratios";#N/A,#N/A,FALSE,"CWIP_Yr_End"}</definedName>
    <definedName name="Jane_2_2" localSheetId="10" hidden="1">{#N/A,#N/A,FALSE,"Expenditures";#N/A,#N/A,FALSE,"Property Placed In-Service";#N/A,#N/A,FALSE,"Removals";#N/A,#N/A,FALSE,"Retirements";#N/A,#N/A,FALSE,"CWIP Balances";#N/A,#N/A,FALSE,"CWIP_Expend_Ratios";#N/A,#N/A,FALSE,"CWIP_Yr_End"}</definedName>
    <definedName name="Jane_2_2" hidden="1">{#N/A,#N/A,FALSE,"Expenditures";#N/A,#N/A,FALSE,"Property Placed In-Service";#N/A,#N/A,FALSE,"Removals";#N/A,#N/A,FALSE,"Retirements";#N/A,#N/A,FALSE,"CWIP Balances";#N/A,#N/A,FALSE,"CWIP_Expend_Ratios";#N/A,#N/A,FALSE,"CWIP_Yr_End"}</definedName>
    <definedName name="Jane_2_3" localSheetId="2" hidden="1">{#N/A,#N/A,FALSE,"Expenditures";#N/A,#N/A,FALSE,"Property Placed In-Service";#N/A,#N/A,FALSE,"Removals";#N/A,#N/A,FALSE,"Retirements";#N/A,#N/A,FALSE,"CWIP Balances";#N/A,#N/A,FALSE,"CWIP_Expend_Ratios";#N/A,#N/A,FALSE,"CWIP_Yr_End"}</definedName>
    <definedName name="Jane_2_3" localSheetId="1" hidden="1">{#N/A,#N/A,FALSE,"Expenditures";#N/A,#N/A,FALSE,"Property Placed In-Service";#N/A,#N/A,FALSE,"Removals";#N/A,#N/A,FALSE,"Retirements";#N/A,#N/A,FALSE,"CWIP Balances";#N/A,#N/A,FALSE,"CWIP_Expend_Ratios";#N/A,#N/A,FALSE,"CWIP_Yr_End"}</definedName>
    <definedName name="Jane_2_3" localSheetId="8" hidden="1">{#N/A,#N/A,FALSE,"Expenditures";#N/A,#N/A,FALSE,"Property Placed In-Service";#N/A,#N/A,FALSE,"Removals";#N/A,#N/A,FALSE,"Retirements";#N/A,#N/A,FALSE,"CWIP Balances";#N/A,#N/A,FALSE,"CWIP_Expend_Ratios";#N/A,#N/A,FALSE,"CWIP_Yr_End"}</definedName>
    <definedName name="Jane_2_3" localSheetId="10" hidden="1">{#N/A,#N/A,FALSE,"Expenditures";#N/A,#N/A,FALSE,"Property Placed In-Service";#N/A,#N/A,FALSE,"Removals";#N/A,#N/A,FALSE,"Retirements";#N/A,#N/A,FALSE,"CWIP Balances";#N/A,#N/A,FALSE,"CWIP_Expend_Ratios";#N/A,#N/A,FALSE,"CWIP_Yr_End"}</definedName>
    <definedName name="Jane_2_3" hidden="1">{#N/A,#N/A,FALSE,"Expenditures";#N/A,#N/A,FALSE,"Property Placed In-Service";#N/A,#N/A,FALSE,"Removals";#N/A,#N/A,FALSE,"Retirements";#N/A,#N/A,FALSE,"CWIP Balances";#N/A,#N/A,FALSE,"CWIP_Expend_Ratios";#N/A,#N/A,FALSE,"CWIP_Yr_End"}</definedName>
    <definedName name="Jane_3" localSheetId="2" hidden="1">{#N/A,#N/A,FALSE,"Expenditures";#N/A,#N/A,FALSE,"Property Placed In-Service";#N/A,#N/A,FALSE,"Removals";#N/A,#N/A,FALSE,"Retirements";#N/A,#N/A,FALSE,"CWIP Balances";#N/A,#N/A,FALSE,"CWIP_Expend_Ratios";#N/A,#N/A,FALSE,"CWIP_Yr_End"}</definedName>
    <definedName name="Jane_3" localSheetId="1" hidden="1">{#N/A,#N/A,FALSE,"Expenditures";#N/A,#N/A,FALSE,"Property Placed In-Service";#N/A,#N/A,FALSE,"Removals";#N/A,#N/A,FALSE,"Retirements";#N/A,#N/A,FALSE,"CWIP Balances";#N/A,#N/A,FALSE,"CWIP_Expend_Ratios";#N/A,#N/A,FALSE,"CWIP_Yr_End"}</definedName>
    <definedName name="Jane_3" localSheetId="8" hidden="1">{#N/A,#N/A,FALSE,"Expenditures";#N/A,#N/A,FALSE,"Property Placed In-Service";#N/A,#N/A,FALSE,"Removals";#N/A,#N/A,FALSE,"Retirements";#N/A,#N/A,FALSE,"CWIP Balances";#N/A,#N/A,FALSE,"CWIP_Expend_Ratios";#N/A,#N/A,FALSE,"CWIP_Yr_End"}</definedName>
    <definedName name="Jane_3" localSheetId="10" hidden="1">{#N/A,#N/A,FALSE,"Expenditures";#N/A,#N/A,FALSE,"Property Placed In-Service";#N/A,#N/A,FALSE,"Removals";#N/A,#N/A,FALSE,"Retirements";#N/A,#N/A,FALSE,"CWIP Balances";#N/A,#N/A,FALSE,"CWIP_Expend_Ratios";#N/A,#N/A,FALSE,"CWIP_Yr_End"}</definedName>
    <definedName name="Jane_3" hidden="1">{#N/A,#N/A,FALSE,"Expenditures";#N/A,#N/A,FALSE,"Property Placed In-Service";#N/A,#N/A,FALSE,"Removals";#N/A,#N/A,FALSE,"Retirements";#N/A,#N/A,FALSE,"CWIP Balances";#N/A,#N/A,FALSE,"CWIP_Expend_Ratios";#N/A,#N/A,FALSE,"CWIP_Yr_End"}</definedName>
    <definedName name="Jane_3_1" localSheetId="2" hidden="1">{#N/A,#N/A,FALSE,"Expenditures";#N/A,#N/A,FALSE,"Property Placed In-Service";#N/A,#N/A,FALSE,"Removals";#N/A,#N/A,FALSE,"Retirements";#N/A,#N/A,FALSE,"CWIP Balances";#N/A,#N/A,FALSE,"CWIP_Expend_Ratios";#N/A,#N/A,FALSE,"CWIP_Yr_End"}</definedName>
    <definedName name="Jane_3_1" localSheetId="1" hidden="1">{#N/A,#N/A,FALSE,"Expenditures";#N/A,#N/A,FALSE,"Property Placed In-Service";#N/A,#N/A,FALSE,"Removals";#N/A,#N/A,FALSE,"Retirements";#N/A,#N/A,FALSE,"CWIP Balances";#N/A,#N/A,FALSE,"CWIP_Expend_Ratios";#N/A,#N/A,FALSE,"CWIP_Yr_End"}</definedName>
    <definedName name="Jane_3_1" localSheetId="8" hidden="1">{#N/A,#N/A,FALSE,"Expenditures";#N/A,#N/A,FALSE,"Property Placed In-Service";#N/A,#N/A,FALSE,"Removals";#N/A,#N/A,FALSE,"Retirements";#N/A,#N/A,FALSE,"CWIP Balances";#N/A,#N/A,FALSE,"CWIP_Expend_Ratios";#N/A,#N/A,FALSE,"CWIP_Yr_End"}</definedName>
    <definedName name="Jane_3_1" localSheetId="10" hidden="1">{#N/A,#N/A,FALSE,"Expenditures";#N/A,#N/A,FALSE,"Property Placed In-Service";#N/A,#N/A,FALSE,"Removals";#N/A,#N/A,FALSE,"Retirements";#N/A,#N/A,FALSE,"CWIP Balances";#N/A,#N/A,FALSE,"CWIP_Expend_Ratios";#N/A,#N/A,FALSE,"CWIP_Yr_End"}</definedName>
    <definedName name="Jane_3_1" hidden="1">{#N/A,#N/A,FALSE,"Expenditures";#N/A,#N/A,FALSE,"Property Placed In-Service";#N/A,#N/A,FALSE,"Removals";#N/A,#N/A,FALSE,"Retirements";#N/A,#N/A,FALSE,"CWIP Balances";#N/A,#N/A,FALSE,"CWIP_Expend_Ratios";#N/A,#N/A,FALSE,"CWIP_Yr_End"}</definedName>
    <definedName name="Jane_3_2" localSheetId="2" hidden="1">{#N/A,#N/A,FALSE,"Expenditures";#N/A,#N/A,FALSE,"Property Placed In-Service";#N/A,#N/A,FALSE,"Removals";#N/A,#N/A,FALSE,"Retirements";#N/A,#N/A,FALSE,"CWIP Balances";#N/A,#N/A,FALSE,"CWIP_Expend_Ratios";#N/A,#N/A,FALSE,"CWIP_Yr_End"}</definedName>
    <definedName name="Jane_3_2" localSheetId="1" hidden="1">{#N/A,#N/A,FALSE,"Expenditures";#N/A,#N/A,FALSE,"Property Placed In-Service";#N/A,#N/A,FALSE,"Removals";#N/A,#N/A,FALSE,"Retirements";#N/A,#N/A,FALSE,"CWIP Balances";#N/A,#N/A,FALSE,"CWIP_Expend_Ratios";#N/A,#N/A,FALSE,"CWIP_Yr_End"}</definedName>
    <definedName name="Jane_3_2" localSheetId="8" hidden="1">{#N/A,#N/A,FALSE,"Expenditures";#N/A,#N/A,FALSE,"Property Placed In-Service";#N/A,#N/A,FALSE,"Removals";#N/A,#N/A,FALSE,"Retirements";#N/A,#N/A,FALSE,"CWIP Balances";#N/A,#N/A,FALSE,"CWIP_Expend_Ratios";#N/A,#N/A,FALSE,"CWIP_Yr_End"}</definedName>
    <definedName name="Jane_3_2" localSheetId="10" hidden="1">{#N/A,#N/A,FALSE,"Expenditures";#N/A,#N/A,FALSE,"Property Placed In-Service";#N/A,#N/A,FALSE,"Removals";#N/A,#N/A,FALSE,"Retirements";#N/A,#N/A,FALSE,"CWIP Balances";#N/A,#N/A,FALSE,"CWIP_Expend_Ratios";#N/A,#N/A,FALSE,"CWIP_Yr_End"}</definedName>
    <definedName name="Jane_3_2" hidden="1">{#N/A,#N/A,FALSE,"Expenditures";#N/A,#N/A,FALSE,"Property Placed In-Service";#N/A,#N/A,FALSE,"Removals";#N/A,#N/A,FALSE,"Retirements";#N/A,#N/A,FALSE,"CWIP Balances";#N/A,#N/A,FALSE,"CWIP_Expend_Ratios";#N/A,#N/A,FALSE,"CWIP_Yr_End"}</definedName>
    <definedName name="Jane_3_3" localSheetId="2" hidden="1">{#N/A,#N/A,FALSE,"Expenditures";#N/A,#N/A,FALSE,"Property Placed In-Service";#N/A,#N/A,FALSE,"Removals";#N/A,#N/A,FALSE,"Retirements";#N/A,#N/A,FALSE,"CWIP Balances";#N/A,#N/A,FALSE,"CWIP_Expend_Ratios";#N/A,#N/A,FALSE,"CWIP_Yr_End"}</definedName>
    <definedName name="Jane_3_3" localSheetId="1" hidden="1">{#N/A,#N/A,FALSE,"Expenditures";#N/A,#N/A,FALSE,"Property Placed In-Service";#N/A,#N/A,FALSE,"Removals";#N/A,#N/A,FALSE,"Retirements";#N/A,#N/A,FALSE,"CWIP Balances";#N/A,#N/A,FALSE,"CWIP_Expend_Ratios";#N/A,#N/A,FALSE,"CWIP_Yr_End"}</definedName>
    <definedName name="Jane_3_3" localSheetId="8" hidden="1">{#N/A,#N/A,FALSE,"Expenditures";#N/A,#N/A,FALSE,"Property Placed In-Service";#N/A,#N/A,FALSE,"Removals";#N/A,#N/A,FALSE,"Retirements";#N/A,#N/A,FALSE,"CWIP Balances";#N/A,#N/A,FALSE,"CWIP_Expend_Ratios";#N/A,#N/A,FALSE,"CWIP_Yr_End"}</definedName>
    <definedName name="Jane_3_3" localSheetId="10" hidden="1">{#N/A,#N/A,FALSE,"Expenditures";#N/A,#N/A,FALSE,"Property Placed In-Service";#N/A,#N/A,FALSE,"Removals";#N/A,#N/A,FALSE,"Retirements";#N/A,#N/A,FALSE,"CWIP Balances";#N/A,#N/A,FALSE,"CWIP_Expend_Ratios";#N/A,#N/A,FALSE,"CWIP_Yr_End"}</definedName>
    <definedName name="Jane_3_3" hidden="1">{#N/A,#N/A,FALSE,"Expenditures";#N/A,#N/A,FALSE,"Property Placed In-Service";#N/A,#N/A,FALSE,"Removals";#N/A,#N/A,FALSE,"Retirements";#N/A,#N/A,FALSE,"CWIP Balances";#N/A,#N/A,FALSE,"CWIP_Expend_Ratios";#N/A,#N/A,FALSE,"CWIP_Yr_End"}</definedName>
    <definedName name="Jane_4" localSheetId="2" hidden="1">{#N/A,#N/A,FALSE,"Expenditures";#N/A,#N/A,FALSE,"Property Placed In-Service";#N/A,#N/A,FALSE,"Removals";#N/A,#N/A,FALSE,"Retirements";#N/A,#N/A,FALSE,"CWIP Balances";#N/A,#N/A,FALSE,"CWIP_Expend_Ratios";#N/A,#N/A,FALSE,"CWIP_Yr_End"}</definedName>
    <definedName name="Jane_4" localSheetId="1" hidden="1">{#N/A,#N/A,FALSE,"Expenditures";#N/A,#N/A,FALSE,"Property Placed In-Service";#N/A,#N/A,FALSE,"Removals";#N/A,#N/A,FALSE,"Retirements";#N/A,#N/A,FALSE,"CWIP Balances";#N/A,#N/A,FALSE,"CWIP_Expend_Ratios";#N/A,#N/A,FALSE,"CWIP_Yr_End"}</definedName>
    <definedName name="Jane_4" localSheetId="8" hidden="1">{#N/A,#N/A,FALSE,"Expenditures";#N/A,#N/A,FALSE,"Property Placed In-Service";#N/A,#N/A,FALSE,"Removals";#N/A,#N/A,FALSE,"Retirements";#N/A,#N/A,FALSE,"CWIP Balances";#N/A,#N/A,FALSE,"CWIP_Expend_Ratios";#N/A,#N/A,FALSE,"CWIP_Yr_End"}</definedName>
    <definedName name="Jane_4" localSheetId="10" hidden="1">{#N/A,#N/A,FALSE,"Expenditures";#N/A,#N/A,FALSE,"Property Placed In-Service";#N/A,#N/A,FALSE,"Removals";#N/A,#N/A,FALSE,"Retirements";#N/A,#N/A,FALSE,"CWIP Balances";#N/A,#N/A,FALSE,"CWIP_Expend_Ratios";#N/A,#N/A,FALSE,"CWIP_Yr_End"}</definedName>
    <definedName name="Jane_4" hidden="1">{#N/A,#N/A,FALSE,"Expenditures";#N/A,#N/A,FALSE,"Property Placed In-Service";#N/A,#N/A,FALSE,"Removals";#N/A,#N/A,FALSE,"Retirements";#N/A,#N/A,FALSE,"CWIP Balances";#N/A,#N/A,FALSE,"CWIP_Expend_Ratios";#N/A,#N/A,FALSE,"CWIP_Yr_End"}</definedName>
    <definedName name="Jane_4_1" localSheetId="2" hidden="1">{#N/A,#N/A,FALSE,"Expenditures";#N/A,#N/A,FALSE,"Property Placed In-Service";#N/A,#N/A,FALSE,"Removals";#N/A,#N/A,FALSE,"Retirements";#N/A,#N/A,FALSE,"CWIP Balances";#N/A,#N/A,FALSE,"CWIP_Expend_Ratios";#N/A,#N/A,FALSE,"CWIP_Yr_End"}</definedName>
    <definedName name="Jane_4_1" localSheetId="1" hidden="1">{#N/A,#N/A,FALSE,"Expenditures";#N/A,#N/A,FALSE,"Property Placed In-Service";#N/A,#N/A,FALSE,"Removals";#N/A,#N/A,FALSE,"Retirements";#N/A,#N/A,FALSE,"CWIP Balances";#N/A,#N/A,FALSE,"CWIP_Expend_Ratios";#N/A,#N/A,FALSE,"CWIP_Yr_End"}</definedName>
    <definedName name="Jane_4_1" localSheetId="8" hidden="1">{#N/A,#N/A,FALSE,"Expenditures";#N/A,#N/A,FALSE,"Property Placed In-Service";#N/A,#N/A,FALSE,"Removals";#N/A,#N/A,FALSE,"Retirements";#N/A,#N/A,FALSE,"CWIP Balances";#N/A,#N/A,FALSE,"CWIP_Expend_Ratios";#N/A,#N/A,FALSE,"CWIP_Yr_End"}</definedName>
    <definedName name="Jane_4_1" localSheetId="10" hidden="1">{#N/A,#N/A,FALSE,"Expenditures";#N/A,#N/A,FALSE,"Property Placed In-Service";#N/A,#N/A,FALSE,"Removals";#N/A,#N/A,FALSE,"Retirements";#N/A,#N/A,FALSE,"CWIP Balances";#N/A,#N/A,FALSE,"CWIP_Expend_Ratios";#N/A,#N/A,FALSE,"CWIP_Yr_End"}</definedName>
    <definedName name="Jane_4_1" hidden="1">{#N/A,#N/A,FALSE,"Expenditures";#N/A,#N/A,FALSE,"Property Placed In-Service";#N/A,#N/A,FALSE,"Removals";#N/A,#N/A,FALSE,"Retirements";#N/A,#N/A,FALSE,"CWIP Balances";#N/A,#N/A,FALSE,"CWIP_Expend_Ratios";#N/A,#N/A,FALSE,"CWIP_Yr_End"}</definedName>
    <definedName name="Jane_4_2" localSheetId="2" hidden="1">{#N/A,#N/A,FALSE,"Expenditures";#N/A,#N/A,FALSE,"Property Placed In-Service";#N/A,#N/A,FALSE,"Removals";#N/A,#N/A,FALSE,"Retirements";#N/A,#N/A,FALSE,"CWIP Balances";#N/A,#N/A,FALSE,"CWIP_Expend_Ratios";#N/A,#N/A,FALSE,"CWIP_Yr_End"}</definedName>
    <definedName name="Jane_4_2" localSheetId="1" hidden="1">{#N/A,#N/A,FALSE,"Expenditures";#N/A,#N/A,FALSE,"Property Placed In-Service";#N/A,#N/A,FALSE,"Removals";#N/A,#N/A,FALSE,"Retirements";#N/A,#N/A,FALSE,"CWIP Balances";#N/A,#N/A,FALSE,"CWIP_Expend_Ratios";#N/A,#N/A,FALSE,"CWIP_Yr_End"}</definedName>
    <definedName name="Jane_4_2" localSheetId="8" hidden="1">{#N/A,#N/A,FALSE,"Expenditures";#N/A,#N/A,FALSE,"Property Placed In-Service";#N/A,#N/A,FALSE,"Removals";#N/A,#N/A,FALSE,"Retirements";#N/A,#N/A,FALSE,"CWIP Balances";#N/A,#N/A,FALSE,"CWIP_Expend_Ratios";#N/A,#N/A,FALSE,"CWIP_Yr_End"}</definedName>
    <definedName name="Jane_4_2" localSheetId="10" hidden="1">{#N/A,#N/A,FALSE,"Expenditures";#N/A,#N/A,FALSE,"Property Placed In-Service";#N/A,#N/A,FALSE,"Removals";#N/A,#N/A,FALSE,"Retirements";#N/A,#N/A,FALSE,"CWIP Balances";#N/A,#N/A,FALSE,"CWIP_Expend_Ratios";#N/A,#N/A,FALSE,"CWIP_Yr_End"}</definedName>
    <definedName name="Jane_4_2" hidden="1">{#N/A,#N/A,FALSE,"Expenditures";#N/A,#N/A,FALSE,"Property Placed In-Service";#N/A,#N/A,FALSE,"Removals";#N/A,#N/A,FALSE,"Retirements";#N/A,#N/A,FALSE,"CWIP Balances";#N/A,#N/A,FALSE,"CWIP_Expend_Ratios";#N/A,#N/A,FALSE,"CWIP_Yr_End"}</definedName>
    <definedName name="Jane_4_3" localSheetId="2" hidden="1">{#N/A,#N/A,FALSE,"Expenditures";#N/A,#N/A,FALSE,"Property Placed In-Service";#N/A,#N/A,FALSE,"Removals";#N/A,#N/A,FALSE,"Retirements";#N/A,#N/A,FALSE,"CWIP Balances";#N/A,#N/A,FALSE,"CWIP_Expend_Ratios";#N/A,#N/A,FALSE,"CWIP_Yr_End"}</definedName>
    <definedName name="Jane_4_3" localSheetId="1" hidden="1">{#N/A,#N/A,FALSE,"Expenditures";#N/A,#N/A,FALSE,"Property Placed In-Service";#N/A,#N/A,FALSE,"Removals";#N/A,#N/A,FALSE,"Retirements";#N/A,#N/A,FALSE,"CWIP Balances";#N/A,#N/A,FALSE,"CWIP_Expend_Ratios";#N/A,#N/A,FALSE,"CWIP_Yr_End"}</definedName>
    <definedName name="Jane_4_3" localSheetId="8" hidden="1">{#N/A,#N/A,FALSE,"Expenditures";#N/A,#N/A,FALSE,"Property Placed In-Service";#N/A,#N/A,FALSE,"Removals";#N/A,#N/A,FALSE,"Retirements";#N/A,#N/A,FALSE,"CWIP Balances";#N/A,#N/A,FALSE,"CWIP_Expend_Ratios";#N/A,#N/A,FALSE,"CWIP_Yr_End"}</definedName>
    <definedName name="Jane_4_3" localSheetId="10" hidden="1">{#N/A,#N/A,FALSE,"Expenditures";#N/A,#N/A,FALSE,"Property Placed In-Service";#N/A,#N/A,FALSE,"Removals";#N/A,#N/A,FALSE,"Retirements";#N/A,#N/A,FALSE,"CWIP Balances";#N/A,#N/A,FALSE,"CWIP_Expend_Ratios";#N/A,#N/A,FALSE,"CWIP_Yr_End"}</definedName>
    <definedName name="Jane_4_3" hidden="1">{#N/A,#N/A,FALSE,"Expenditures";#N/A,#N/A,FALSE,"Property Placed In-Service";#N/A,#N/A,FALSE,"Removals";#N/A,#N/A,FALSE,"Retirements";#N/A,#N/A,FALSE,"CWIP Balances";#N/A,#N/A,FALSE,"CWIP_Expend_Ratios";#N/A,#N/A,FALSE,"CWIP_Yr_End"}</definedName>
    <definedName name="Jane_5" localSheetId="2" hidden="1">{#N/A,#N/A,FALSE,"Expenditures";#N/A,#N/A,FALSE,"Property Placed In-Service";#N/A,#N/A,FALSE,"Removals";#N/A,#N/A,FALSE,"Retirements";#N/A,#N/A,FALSE,"CWIP Balances";#N/A,#N/A,FALSE,"CWIP_Expend_Ratios";#N/A,#N/A,FALSE,"CWIP_Yr_End"}</definedName>
    <definedName name="Jane_5" localSheetId="1" hidden="1">{#N/A,#N/A,FALSE,"Expenditures";#N/A,#N/A,FALSE,"Property Placed In-Service";#N/A,#N/A,FALSE,"Removals";#N/A,#N/A,FALSE,"Retirements";#N/A,#N/A,FALSE,"CWIP Balances";#N/A,#N/A,FALSE,"CWIP_Expend_Ratios";#N/A,#N/A,FALSE,"CWIP_Yr_End"}</definedName>
    <definedName name="Jane_5" localSheetId="8" hidden="1">{#N/A,#N/A,FALSE,"Expenditures";#N/A,#N/A,FALSE,"Property Placed In-Service";#N/A,#N/A,FALSE,"Removals";#N/A,#N/A,FALSE,"Retirements";#N/A,#N/A,FALSE,"CWIP Balances";#N/A,#N/A,FALSE,"CWIP_Expend_Ratios";#N/A,#N/A,FALSE,"CWIP_Yr_End"}</definedName>
    <definedName name="Jane_5" localSheetId="10" hidden="1">{#N/A,#N/A,FALSE,"Expenditures";#N/A,#N/A,FALSE,"Property Placed In-Service";#N/A,#N/A,FALSE,"Removals";#N/A,#N/A,FALSE,"Retirements";#N/A,#N/A,FALSE,"CWIP Balances";#N/A,#N/A,FALSE,"CWIP_Expend_Ratios";#N/A,#N/A,FALSE,"CWIP_Yr_End"}</definedName>
    <definedName name="Jane_5" hidden="1">{#N/A,#N/A,FALSE,"Expenditures";#N/A,#N/A,FALSE,"Property Placed In-Service";#N/A,#N/A,FALSE,"Removals";#N/A,#N/A,FALSE,"Retirements";#N/A,#N/A,FALSE,"CWIP Balances";#N/A,#N/A,FALSE,"CWIP_Expend_Ratios";#N/A,#N/A,FALSE,"CWIP_Yr_End"}</definedName>
    <definedName name="Jane_5_1" localSheetId="2" hidden="1">{#N/A,#N/A,FALSE,"Expenditures";#N/A,#N/A,FALSE,"Property Placed In-Service";#N/A,#N/A,FALSE,"Removals";#N/A,#N/A,FALSE,"Retirements";#N/A,#N/A,FALSE,"CWIP Balances";#N/A,#N/A,FALSE,"CWIP_Expend_Ratios";#N/A,#N/A,FALSE,"CWIP_Yr_End"}</definedName>
    <definedName name="Jane_5_1" localSheetId="1" hidden="1">{#N/A,#N/A,FALSE,"Expenditures";#N/A,#N/A,FALSE,"Property Placed In-Service";#N/A,#N/A,FALSE,"Removals";#N/A,#N/A,FALSE,"Retirements";#N/A,#N/A,FALSE,"CWIP Balances";#N/A,#N/A,FALSE,"CWIP_Expend_Ratios";#N/A,#N/A,FALSE,"CWIP_Yr_End"}</definedName>
    <definedName name="Jane_5_1" localSheetId="8" hidden="1">{#N/A,#N/A,FALSE,"Expenditures";#N/A,#N/A,FALSE,"Property Placed In-Service";#N/A,#N/A,FALSE,"Removals";#N/A,#N/A,FALSE,"Retirements";#N/A,#N/A,FALSE,"CWIP Balances";#N/A,#N/A,FALSE,"CWIP_Expend_Ratios";#N/A,#N/A,FALSE,"CWIP_Yr_End"}</definedName>
    <definedName name="Jane_5_1" localSheetId="10" hidden="1">{#N/A,#N/A,FALSE,"Expenditures";#N/A,#N/A,FALSE,"Property Placed In-Service";#N/A,#N/A,FALSE,"Removals";#N/A,#N/A,FALSE,"Retirements";#N/A,#N/A,FALSE,"CWIP Balances";#N/A,#N/A,FALSE,"CWIP_Expend_Ratios";#N/A,#N/A,FALSE,"CWIP_Yr_End"}</definedName>
    <definedName name="Jane_5_1" hidden="1">{#N/A,#N/A,FALSE,"Expenditures";#N/A,#N/A,FALSE,"Property Placed In-Service";#N/A,#N/A,FALSE,"Removals";#N/A,#N/A,FALSE,"Retirements";#N/A,#N/A,FALSE,"CWIP Balances";#N/A,#N/A,FALSE,"CWIP_Expend_Ratios";#N/A,#N/A,FALSE,"CWIP_Yr_End"}</definedName>
    <definedName name="Jane_5_2" localSheetId="2" hidden="1">{#N/A,#N/A,FALSE,"Expenditures";#N/A,#N/A,FALSE,"Property Placed In-Service";#N/A,#N/A,FALSE,"Removals";#N/A,#N/A,FALSE,"Retirements";#N/A,#N/A,FALSE,"CWIP Balances";#N/A,#N/A,FALSE,"CWIP_Expend_Ratios";#N/A,#N/A,FALSE,"CWIP_Yr_End"}</definedName>
    <definedName name="Jane_5_2" localSheetId="1" hidden="1">{#N/A,#N/A,FALSE,"Expenditures";#N/A,#N/A,FALSE,"Property Placed In-Service";#N/A,#N/A,FALSE,"Removals";#N/A,#N/A,FALSE,"Retirements";#N/A,#N/A,FALSE,"CWIP Balances";#N/A,#N/A,FALSE,"CWIP_Expend_Ratios";#N/A,#N/A,FALSE,"CWIP_Yr_End"}</definedName>
    <definedName name="Jane_5_2" localSheetId="8" hidden="1">{#N/A,#N/A,FALSE,"Expenditures";#N/A,#N/A,FALSE,"Property Placed In-Service";#N/A,#N/A,FALSE,"Removals";#N/A,#N/A,FALSE,"Retirements";#N/A,#N/A,FALSE,"CWIP Balances";#N/A,#N/A,FALSE,"CWIP_Expend_Ratios";#N/A,#N/A,FALSE,"CWIP_Yr_End"}</definedName>
    <definedName name="Jane_5_2" localSheetId="10" hidden="1">{#N/A,#N/A,FALSE,"Expenditures";#N/A,#N/A,FALSE,"Property Placed In-Service";#N/A,#N/A,FALSE,"Removals";#N/A,#N/A,FALSE,"Retirements";#N/A,#N/A,FALSE,"CWIP Balances";#N/A,#N/A,FALSE,"CWIP_Expend_Ratios";#N/A,#N/A,FALSE,"CWIP_Yr_End"}</definedName>
    <definedName name="Jane_5_2" hidden="1">{#N/A,#N/A,FALSE,"Expenditures";#N/A,#N/A,FALSE,"Property Placed In-Service";#N/A,#N/A,FALSE,"Removals";#N/A,#N/A,FALSE,"Retirements";#N/A,#N/A,FALSE,"CWIP Balances";#N/A,#N/A,FALSE,"CWIP_Expend_Ratios";#N/A,#N/A,FALSE,"CWIP_Yr_End"}</definedName>
    <definedName name="Jane_5_3" localSheetId="2" hidden="1">{#N/A,#N/A,FALSE,"Expenditures";#N/A,#N/A,FALSE,"Property Placed In-Service";#N/A,#N/A,FALSE,"Removals";#N/A,#N/A,FALSE,"Retirements";#N/A,#N/A,FALSE,"CWIP Balances";#N/A,#N/A,FALSE,"CWIP_Expend_Ratios";#N/A,#N/A,FALSE,"CWIP_Yr_End"}</definedName>
    <definedName name="Jane_5_3" localSheetId="1" hidden="1">{#N/A,#N/A,FALSE,"Expenditures";#N/A,#N/A,FALSE,"Property Placed In-Service";#N/A,#N/A,FALSE,"Removals";#N/A,#N/A,FALSE,"Retirements";#N/A,#N/A,FALSE,"CWIP Balances";#N/A,#N/A,FALSE,"CWIP_Expend_Ratios";#N/A,#N/A,FALSE,"CWIP_Yr_End"}</definedName>
    <definedName name="Jane_5_3" localSheetId="8" hidden="1">{#N/A,#N/A,FALSE,"Expenditures";#N/A,#N/A,FALSE,"Property Placed In-Service";#N/A,#N/A,FALSE,"Removals";#N/A,#N/A,FALSE,"Retirements";#N/A,#N/A,FALSE,"CWIP Balances";#N/A,#N/A,FALSE,"CWIP_Expend_Ratios";#N/A,#N/A,FALSE,"CWIP_Yr_End"}</definedName>
    <definedName name="Jane_5_3" localSheetId="10" hidden="1">{#N/A,#N/A,FALSE,"Expenditures";#N/A,#N/A,FALSE,"Property Placed In-Service";#N/A,#N/A,FALSE,"Removals";#N/A,#N/A,FALSE,"Retirements";#N/A,#N/A,FALSE,"CWIP Balances";#N/A,#N/A,FALSE,"CWIP_Expend_Ratios";#N/A,#N/A,FALSE,"CWIP_Yr_End"}</definedName>
    <definedName name="Jane_5_3" hidden="1">{#N/A,#N/A,FALSE,"Expenditures";#N/A,#N/A,FALSE,"Property Placed In-Service";#N/A,#N/A,FALSE,"Removals";#N/A,#N/A,FALSE,"Retirements";#N/A,#N/A,FALSE,"CWIP Balances";#N/A,#N/A,FALSE,"CWIP_Expend_Ratios";#N/A,#N/A,FALSE,"CWIP_Yr_End"}</definedName>
    <definedName name="JK" localSheetId="8" hidden="1">{#N/A,#N/A,FALSE,"Aging Summary";#N/A,#N/A,FALSE,"Ratio Analysis";#N/A,#N/A,FALSE,"Test 120 Day Accts";#N/A,#N/A,FALSE,"Tickmarks"}</definedName>
    <definedName name="JK" localSheetId="10" hidden="1">{#N/A,#N/A,FALSE,"Aging Summary";#N/A,#N/A,FALSE,"Ratio Analysis";#N/A,#N/A,FALSE,"Test 120 Day Accts";#N/A,#N/A,FALSE,"Tickmarks"}</definedName>
    <definedName name="JK" hidden="1">{#N/A,#N/A,FALSE,"Aging Summary";#N/A,#N/A,FALSE,"Ratio Analysis";#N/A,#N/A,FALSE,"Test 120 Day Accts";#N/A,#N/A,FALSE,"Tickmarks"}</definedName>
    <definedName name="john1" localSheetId="1">#REF!</definedName>
    <definedName name="kjjkjkj" localSheetId="2" hidden="1">{"BS Dollar",#N/A,FALSE,"BS";"BS CS",#N/A,FALSE,"BS"}</definedName>
    <definedName name="kjjkjkj" localSheetId="1" hidden="1">{"BS Dollar",#N/A,FALSE,"BS";"BS CS",#N/A,FALSE,"BS"}</definedName>
    <definedName name="kjjkjkj" localSheetId="8" hidden="1">{"BS Dollar",#N/A,FALSE,"BS";"BS CS",#N/A,FALSE,"BS"}</definedName>
    <definedName name="kjjkjkj" localSheetId="10" hidden="1">{"BS Dollar",#N/A,FALSE,"BS";"BS CS",#N/A,FALSE,"BS"}</definedName>
    <definedName name="kjjkjkj" hidden="1">{"BS Dollar",#N/A,FALSE,"BS";"BS CS",#N/A,FALSE,"BS"}</definedName>
    <definedName name="kjjkjkj_1" localSheetId="2" hidden="1">{"BS Dollar",#N/A,FALSE,"BS";"BS CS",#N/A,FALSE,"BS"}</definedName>
    <definedName name="kjjkjkj_1" localSheetId="1" hidden="1">{"BS Dollar",#N/A,FALSE,"BS";"BS CS",#N/A,FALSE,"BS"}</definedName>
    <definedName name="kjjkjkj_1" localSheetId="8" hidden="1">{"BS Dollar",#N/A,FALSE,"BS";"BS CS",#N/A,FALSE,"BS"}</definedName>
    <definedName name="kjjkjkj_1" localSheetId="10" hidden="1">{"BS Dollar",#N/A,FALSE,"BS";"BS CS",#N/A,FALSE,"BS"}</definedName>
    <definedName name="kjjkjkj_1" hidden="1">{"BS Dollar",#N/A,FALSE,"BS";"BS CS",#N/A,FALSE,"BS"}</definedName>
    <definedName name="kkk" localSheetId="2" hidden="1">{#N/A,#N/A,FALSE,"DAOCM 2차 검토"}</definedName>
    <definedName name="kkk" localSheetId="1" hidden="1">{#N/A,#N/A,FALSE,"DAOCM 2차 검토"}</definedName>
    <definedName name="kkk" localSheetId="8" hidden="1">{#N/A,#N/A,FALSE,"DAOCM 2차 검토"}</definedName>
    <definedName name="kkk" localSheetId="10" hidden="1">{#N/A,#N/A,FALSE,"DAOCM 2차 검토"}</definedName>
    <definedName name="kkk" hidden="1">{#N/A,#N/A,FALSE,"DAOCM 2차 검토"}</definedName>
    <definedName name="kkopjopj"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l" localSheetId="8" hidden="1">{#N/A,#N/A,FALSE,"Land";#N/A,#N/A,FALSE,"Cost Analysis";"Summary",#N/A,FALSE,"Equipment"}</definedName>
    <definedName name="kl" localSheetId="10" hidden="1">{#N/A,#N/A,FALSE,"Land";#N/A,#N/A,FALSE,"Cost Analysis";"Summary",#N/A,FALSE,"Equipment"}</definedName>
    <definedName name="kl" hidden="1">{#N/A,#N/A,FALSE,"Land";#N/A,#N/A,FALSE,"Cost Analysis";"Summary",#N/A,FALSE,"Equipment"}</definedName>
    <definedName name="kmkm"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abor_Total_Current_Estimate" localSheetId="1">#REF!</definedName>
    <definedName name="LABRATE" localSheetId="1">#REF!</definedName>
    <definedName name="LAF" localSheetId="1">#REF!</definedName>
    <definedName name="lalalala" localSheetId="1">#REF!</definedName>
    <definedName name="Larry" localSheetId="1">#REF!</definedName>
    <definedName name="Larry2" localSheetId="1">#REF!</definedName>
    <definedName name="LF" localSheetId="1">#REF!</definedName>
    <definedName name="LFA" localSheetId="1">#REF!</definedName>
    <definedName name="limcount" hidden="1">1</definedName>
    <definedName name="List" localSheetId="1">#REF!</definedName>
    <definedName name="lj" localSheetId="8" hidden="1">{#N/A,#N/A,FALSE,"Aging Summary";#N/A,#N/A,FALSE,"Ratio Analysis";#N/A,#N/A,FALSE,"Test 120 Day Accts";#N/A,#N/A,FALSE,"Tickmarks"}</definedName>
    <definedName name="lj" localSheetId="10" hidden="1">{#N/A,#N/A,FALSE,"Aging Summary";#N/A,#N/A,FALSE,"Ratio Analysis";#N/A,#N/A,FALSE,"Test 120 Day Accts";#N/A,#N/A,FALSE,"Tickmarks"}</definedName>
    <definedName name="lj" hidden="1">{#N/A,#N/A,FALSE,"Aging Summary";#N/A,#N/A,FALSE,"Ratio Analysis";#N/A,#N/A,FALSE,"Test 120 Day Accts";#N/A,#N/A,FALSE,"Tickmarks"}</definedName>
    <definedName name="ll"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oan_Amount" localSheetId="2" hidden="1">#REF!</definedName>
    <definedName name="Loan_Amount" localSheetId="1" hidden="1">#REF!</definedName>
    <definedName name="Loan_Amount" localSheetId="8" hidden="1">#REF!</definedName>
    <definedName name="Loan_Amount" localSheetId="10" hidden="1">#REF!</definedName>
    <definedName name="Loan_Amount" hidden="1">#REF!</definedName>
    <definedName name="Loan_Start" localSheetId="2" hidden="1">#REF!</definedName>
    <definedName name="Loan_Start" localSheetId="1" hidden="1">#REF!</definedName>
    <definedName name="Loan_Start" localSheetId="8" hidden="1">#REF!</definedName>
    <definedName name="Loan_Start" localSheetId="10" hidden="1">#REF!</definedName>
    <definedName name="Loan_Start" hidden="1">#REF!</definedName>
    <definedName name="Loan_Years" localSheetId="2" hidden="1">#REF!</definedName>
    <definedName name="Loan_Years" localSheetId="1" hidden="1">#REF!</definedName>
    <definedName name="Loan_Years" localSheetId="8" hidden="1">#REF!</definedName>
    <definedName name="Loan_Years" localSheetId="10" hidden="1">#REF!</definedName>
    <definedName name="Loan_Years" hidden="1">#REF!</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S" localSheetId="1">#REF!</definedName>
    <definedName name="LSA" localSheetId="1">#REF!</definedName>
    <definedName name="m"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ason?" localSheetId="2" hidden="1">{#N/A,#N/A,FALSE,"Data &amp; Key Results";#N/A,#N/A,FALSE,"Summary Template";#N/A,#N/A,FALSE,"Budget";#N/A,#N/A,FALSE,"Present Value Comparison";#N/A,#N/A,FALSE,"Cashflow";#N/A,#N/A,FALSE,"Income";#N/A,#N/A,FALSE,"Inputs"}</definedName>
    <definedName name="mason?" localSheetId="1" hidden="1">{#N/A,#N/A,FALSE,"Data &amp; Key Results";#N/A,#N/A,FALSE,"Summary Template";#N/A,#N/A,FALSE,"Budget";#N/A,#N/A,FALSE,"Present Value Comparison";#N/A,#N/A,FALSE,"Cashflow";#N/A,#N/A,FALSE,"Income";#N/A,#N/A,FALSE,"Inputs"}</definedName>
    <definedName name="mason?" localSheetId="8" hidden="1">{#N/A,#N/A,FALSE,"Data &amp; Key Results";#N/A,#N/A,FALSE,"Summary Template";#N/A,#N/A,FALSE,"Budget";#N/A,#N/A,FALSE,"Present Value Comparison";#N/A,#N/A,FALSE,"Cashflow";#N/A,#N/A,FALSE,"Income";#N/A,#N/A,FALSE,"Inputs"}</definedName>
    <definedName name="mason?" localSheetId="10" hidden="1">{#N/A,#N/A,FALSE,"Data &amp; Key Results";#N/A,#N/A,FALSE,"Summary Template";#N/A,#N/A,FALSE,"Budget";#N/A,#N/A,FALSE,"Present Value Comparison";#N/A,#N/A,FALSE,"Cashflow";#N/A,#N/A,FALSE,"Income";#N/A,#N/A,FALSE,"Inputs"}</definedName>
    <definedName name="mason?" hidden="1">{#N/A,#N/A,FALSE,"Data &amp; Key Results";#N/A,#N/A,FALSE,"Summary Template";#N/A,#N/A,FALSE,"Budget";#N/A,#N/A,FALSE,"Present Value Comparison";#N/A,#N/A,FALSE,"Cashflow";#N/A,#N/A,FALSE,"Income";#N/A,#N/A,FALSE,"Inputs"}</definedName>
    <definedName name="mason?_1" localSheetId="2" hidden="1">{#N/A,#N/A,FALSE,"Data &amp; Key Results";#N/A,#N/A,FALSE,"Summary Template";#N/A,#N/A,FALSE,"Budget";#N/A,#N/A,FALSE,"Present Value Comparison";#N/A,#N/A,FALSE,"Cashflow";#N/A,#N/A,FALSE,"Income";#N/A,#N/A,FALSE,"Inputs"}</definedName>
    <definedName name="mason?_1" localSheetId="1" hidden="1">{#N/A,#N/A,FALSE,"Data &amp; Key Results";#N/A,#N/A,FALSE,"Summary Template";#N/A,#N/A,FALSE,"Budget";#N/A,#N/A,FALSE,"Present Value Comparison";#N/A,#N/A,FALSE,"Cashflow";#N/A,#N/A,FALSE,"Income";#N/A,#N/A,FALSE,"Inputs"}</definedName>
    <definedName name="mason?_1" localSheetId="8" hidden="1">{#N/A,#N/A,FALSE,"Data &amp; Key Results";#N/A,#N/A,FALSE,"Summary Template";#N/A,#N/A,FALSE,"Budget";#N/A,#N/A,FALSE,"Present Value Comparison";#N/A,#N/A,FALSE,"Cashflow";#N/A,#N/A,FALSE,"Income";#N/A,#N/A,FALSE,"Inputs"}</definedName>
    <definedName name="mason?_1" localSheetId="10" hidden="1">{#N/A,#N/A,FALSE,"Data &amp; Key Results";#N/A,#N/A,FALSE,"Summary Template";#N/A,#N/A,FALSE,"Budget";#N/A,#N/A,FALSE,"Present Value Comparison";#N/A,#N/A,FALSE,"Cashflow";#N/A,#N/A,FALSE,"Income";#N/A,#N/A,FALSE,"Inputs"}</definedName>
    <definedName name="mason?_1" hidden="1">{#N/A,#N/A,FALSE,"Data &amp; Key Results";#N/A,#N/A,FALSE,"Summary Template";#N/A,#N/A,FALSE,"Budget";#N/A,#N/A,FALSE,"Present Value Comparison";#N/A,#N/A,FALSE,"Cashflow";#N/A,#N/A,FALSE,"Income";#N/A,#N/A,FALSE,"Inputs"}</definedName>
    <definedName name="mason2" localSheetId="2" hidden="1">{#N/A,#N/A,FALSE,"Data &amp; Key Results";#N/A,#N/A,FALSE,"Summary Template";#N/A,#N/A,FALSE,"Budget";#N/A,#N/A,FALSE,"Present Value Comparison";#N/A,#N/A,FALSE,"Cashflow";#N/A,#N/A,FALSE,"Income";#N/A,#N/A,FALSE,"Inputs"}</definedName>
    <definedName name="mason2" localSheetId="1" hidden="1">{#N/A,#N/A,FALSE,"Data &amp; Key Results";#N/A,#N/A,FALSE,"Summary Template";#N/A,#N/A,FALSE,"Budget";#N/A,#N/A,FALSE,"Present Value Comparison";#N/A,#N/A,FALSE,"Cashflow";#N/A,#N/A,FALSE,"Income";#N/A,#N/A,FALSE,"Inputs"}</definedName>
    <definedName name="mason2" localSheetId="8" hidden="1">{#N/A,#N/A,FALSE,"Data &amp; Key Results";#N/A,#N/A,FALSE,"Summary Template";#N/A,#N/A,FALSE,"Budget";#N/A,#N/A,FALSE,"Present Value Comparison";#N/A,#N/A,FALSE,"Cashflow";#N/A,#N/A,FALSE,"Income";#N/A,#N/A,FALSE,"Inputs"}</definedName>
    <definedName name="mason2" localSheetId="10"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2_1" localSheetId="2" hidden="1">{#N/A,#N/A,FALSE,"Data &amp; Key Results";#N/A,#N/A,FALSE,"Summary Template";#N/A,#N/A,FALSE,"Budget";#N/A,#N/A,FALSE,"Present Value Comparison";#N/A,#N/A,FALSE,"Cashflow";#N/A,#N/A,FALSE,"Income";#N/A,#N/A,FALSE,"Inputs"}</definedName>
    <definedName name="mason2_1" localSheetId="1" hidden="1">{#N/A,#N/A,FALSE,"Data &amp; Key Results";#N/A,#N/A,FALSE,"Summary Template";#N/A,#N/A,FALSE,"Budget";#N/A,#N/A,FALSE,"Present Value Comparison";#N/A,#N/A,FALSE,"Cashflow";#N/A,#N/A,FALSE,"Income";#N/A,#N/A,FALSE,"Inputs"}</definedName>
    <definedName name="mason2_1" localSheetId="8" hidden="1">{#N/A,#N/A,FALSE,"Data &amp; Key Results";#N/A,#N/A,FALSE,"Summary Template";#N/A,#N/A,FALSE,"Budget";#N/A,#N/A,FALSE,"Present Value Comparison";#N/A,#N/A,FALSE,"Cashflow";#N/A,#N/A,FALSE,"Income";#N/A,#N/A,FALSE,"Inputs"}</definedName>
    <definedName name="mason2_1" localSheetId="10" hidden="1">{#N/A,#N/A,FALSE,"Data &amp; Key Results";#N/A,#N/A,FALSE,"Summary Template";#N/A,#N/A,FALSE,"Budget";#N/A,#N/A,FALSE,"Present Value Comparison";#N/A,#N/A,FALSE,"Cashflow";#N/A,#N/A,FALSE,"Income";#N/A,#N/A,FALSE,"Inputs"}</definedName>
    <definedName name="mason2_1" hidden="1">{#N/A,#N/A,FALSE,"Data &amp; Key Results";#N/A,#N/A,FALSE,"Summary Template";#N/A,#N/A,FALSE,"Budget";#N/A,#N/A,FALSE,"Present Value Comparison";#N/A,#N/A,FALSE,"Cashflow";#N/A,#N/A,FALSE,"Income";#N/A,#N/A,FALSE,"Inputs"}</definedName>
    <definedName name="mason3" localSheetId="2" hidden="1">{#N/A,#N/A,FALSE,"Data &amp; Key Results";#N/A,#N/A,FALSE,"Summary Template";#N/A,#N/A,FALSE,"Budget";#N/A,#N/A,FALSE,"Present Value Comparison";#N/A,#N/A,FALSE,"Cashflow";#N/A,#N/A,FALSE,"Income";#N/A,#N/A,FALSE,"Inputs"}</definedName>
    <definedName name="mason3" localSheetId="1" hidden="1">{#N/A,#N/A,FALSE,"Data &amp; Key Results";#N/A,#N/A,FALSE,"Summary Template";#N/A,#N/A,FALSE,"Budget";#N/A,#N/A,FALSE,"Present Value Comparison";#N/A,#N/A,FALSE,"Cashflow";#N/A,#N/A,FALSE,"Income";#N/A,#N/A,FALSE,"Inputs"}</definedName>
    <definedName name="mason3" localSheetId="8" hidden="1">{#N/A,#N/A,FALSE,"Data &amp; Key Results";#N/A,#N/A,FALSE,"Summary Template";#N/A,#N/A,FALSE,"Budget";#N/A,#N/A,FALSE,"Present Value Comparison";#N/A,#N/A,FALSE,"Cashflow";#N/A,#N/A,FALSE,"Income";#N/A,#N/A,FALSE,"Inputs"}</definedName>
    <definedName name="mason3" localSheetId="10"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3_1" localSheetId="2" hidden="1">{#N/A,#N/A,FALSE,"Data &amp; Key Results";#N/A,#N/A,FALSE,"Summary Template";#N/A,#N/A,FALSE,"Budget";#N/A,#N/A,FALSE,"Present Value Comparison";#N/A,#N/A,FALSE,"Cashflow";#N/A,#N/A,FALSE,"Income";#N/A,#N/A,FALSE,"Inputs"}</definedName>
    <definedName name="mason3_1" localSheetId="1" hidden="1">{#N/A,#N/A,FALSE,"Data &amp; Key Results";#N/A,#N/A,FALSE,"Summary Template";#N/A,#N/A,FALSE,"Budget";#N/A,#N/A,FALSE,"Present Value Comparison";#N/A,#N/A,FALSE,"Cashflow";#N/A,#N/A,FALSE,"Income";#N/A,#N/A,FALSE,"Inputs"}</definedName>
    <definedName name="mason3_1" localSheetId="8" hidden="1">{#N/A,#N/A,FALSE,"Data &amp; Key Results";#N/A,#N/A,FALSE,"Summary Template";#N/A,#N/A,FALSE,"Budget";#N/A,#N/A,FALSE,"Present Value Comparison";#N/A,#N/A,FALSE,"Cashflow";#N/A,#N/A,FALSE,"Income";#N/A,#N/A,FALSE,"Inputs"}</definedName>
    <definedName name="mason3_1" localSheetId="10" hidden="1">{#N/A,#N/A,FALSE,"Data &amp; Key Results";#N/A,#N/A,FALSE,"Summary Template";#N/A,#N/A,FALSE,"Budget";#N/A,#N/A,FALSE,"Present Value Comparison";#N/A,#N/A,FALSE,"Cashflow";#N/A,#N/A,FALSE,"Income";#N/A,#N/A,FALSE,"Inputs"}</definedName>
    <definedName name="mason3_1" hidden="1">{#N/A,#N/A,FALSE,"Data &amp; Key Results";#N/A,#N/A,FALSE,"Summary Template";#N/A,#N/A,FALSE,"Budget";#N/A,#N/A,FALSE,"Present Value Comparison";#N/A,#N/A,FALSE,"Cashflow";#N/A,#N/A,FALSE,"Income";#N/A,#N/A,FALSE,"Inputs"}</definedName>
    <definedName name="mason4" localSheetId="2" hidden="1">{#N/A,#N/A,FALSE,"Data &amp; Key Results";#N/A,#N/A,FALSE,"Summary Template";#N/A,#N/A,FALSE,"Budget";#N/A,#N/A,FALSE,"Present Value Comparison";#N/A,#N/A,FALSE,"Cashflow";#N/A,#N/A,FALSE,"Income";#N/A,#N/A,FALSE,"Inputs"}</definedName>
    <definedName name="mason4" localSheetId="1" hidden="1">{#N/A,#N/A,FALSE,"Data &amp; Key Results";#N/A,#N/A,FALSE,"Summary Template";#N/A,#N/A,FALSE,"Budget";#N/A,#N/A,FALSE,"Present Value Comparison";#N/A,#N/A,FALSE,"Cashflow";#N/A,#N/A,FALSE,"Income";#N/A,#N/A,FALSE,"Inputs"}</definedName>
    <definedName name="mason4" localSheetId="8" hidden="1">{#N/A,#N/A,FALSE,"Data &amp; Key Results";#N/A,#N/A,FALSE,"Summary Template";#N/A,#N/A,FALSE,"Budget";#N/A,#N/A,FALSE,"Present Value Comparison";#N/A,#N/A,FALSE,"Cashflow";#N/A,#N/A,FALSE,"Income";#N/A,#N/A,FALSE,"Inputs"}</definedName>
    <definedName name="mason4" localSheetId="10"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4_1" localSheetId="2" hidden="1">{#N/A,#N/A,FALSE,"Data &amp; Key Results";#N/A,#N/A,FALSE,"Summary Template";#N/A,#N/A,FALSE,"Budget";#N/A,#N/A,FALSE,"Present Value Comparison";#N/A,#N/A,FALSE,"Cashflow";#N/A,#N/A,FALSE,"Income";#N/A,#N/A,FALSE,"Inputs"}</definedName>
    <definedName name="mason4_1" localSheetId="1" hidden="1">{#N/A,#N/A,FALSE,"Data &amp; Key Results";#N/A,#N/A,FALSE,"Summary Template";#N/A,#N/A,FALSE,"Budget";#N/A,#N/A,FALSE,"Present Value Comparison";#N/A,#N/A,FALSE,"Cashflow";#N/A,#N/A,FALSE,"Income";#N/A,#N/A,FALSE,"Inputs"}</definedName>
    <definedName name="mason4_1" localSheetId="8" hidden="1">{#N/A,#N/A,FALSE,"Data &amp; Key Results";#N/A,#N/A,FALSE,"Summary Template";#N/A,#N/A,FALSE,"Budget";#N/A,#N/A,FALSE,"Present Value Comparison";#N/A,#N/A,FALSE,"Cashflow";#N/A,#N/A,FALSE,"Income";#N/A,#N/A,FALSE,"Inputs"}</definedName>
    <definedName name="mason4_1" localSheetId="10" hidden="1">{#N/A,#N/A,FALSE,"Data &amp; Key Results";#N/A,#N/A,FALSE,"Summary Template";#N/A,#N/A,FALSE,"Budget";#N/A,#N/A,FALSE,"Present Value Comparison";#N/A,#N/A,FALSE,"Cashflow";#N/A,#N/A,FALSE,"Income";#N/A,#N/A,FALSE,"Inputs"}</definedName>
    <definedName name="mason4_1" hidden="1">{#N/A,#N/A,FALSE,"Data &amp; Key Results";#N/A,#N/A,FALSE,"Summary Template";#N/A,#N/A,FALSE,"Budget";#N/A,#N/A,FALSE,"Present Value Comparison";#N/A,#N/A,FALSE,"Cashflow";#N/A,#N/A,FALSE,"Income";#N/A,#N/A,FALSE,"Inputs"}</definedName>
    <definedName name="mason5" localSheetId="2" hidden="1">{#N/A,#N/A,FALSE,"Data &amp; Key Results";#N/A,#N/A,FALSE,"Summary Template";#N/A,#N/A,FALSE,"Budget";#N/A,#N/A,FALSE,"Present Value Comparison";#N/A,#N/A,FALSE,"Cashflow";#N/A,#N/A,FALSE,"Income";#N/A,#N/A,FALSE,"Inputs"}</definedName>
    <definedName name="mason5" localSheetId="1" hidden="1">{#N/A,#N/A,FALSE,"Data &amp; Key Results";#N/A,#N/A,FALSE,"Summary Template";#N/A,#N/A,FALSE,"Budget";#N/A,#N/A,FALSE,"Present Value Comparison";#N/A,#N/A,FALSE,"Cashflow";#N/A,#N/A,FALSE,"Income";#N/A,#N/A,FALSE,"Inputs"}</definedName>
    <definedName name="mason5" localSheetId="8" hidden="1">{#N/A,#N/A,FALSE,"Data &amp; Key Results";#N/A,#N/A,FALSE,"Summary Template";#N/A,#N/A,FALSE,"Budget";#N/A,#N/A,FALSE,"Present Value Comparison";#N/A,#N/A,FALSE,"Cashflow";#N/A,#N/A,FALSE,"Income";#N/A,#N/A,FALSE,"Inputs"}</definedName>
    <definedName name="mason5" localSheetId="10"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5_1" localSheetId="2" hidden="1">{#N/A,#N/A,FALSE,"Data &amp; Key Results";#N/A,#N/A,FALSE,"Summary Template";#N/A,#N/A,FALSE,"Budget";#N/A,#N/A,FALSE,"Present Value Comparison";#N/A,#N/A,FALSE,"Cashflow";#N/A,#N/A,FALSE,"Income";#N/A,#N/A,FALSE,"Inputs"}</definedName>
    <definedName name="mason5_1" localSheetId="1" hidden="1">{#N/A,#N/A,FALSE,"Data &amp; Key Results";#N/A,#N/A,FALSE,"Summary Template";#N/A,#N/A,FALSE,"Budget";#N/A,#N/A,FALSE,"Present Value Comparison";#N/A,#N/A,FALSE,"Cashflow";#N/A,#N/A,FALSE,"Income";#N/A,#N/A,FALSE,"Inputs"}</definedName>
    <definedName name="mason5_1" localSheetId="8" hidden="1">{#N/A,#N/A,FALSE,"Data &amp; Key Results";#N/A,#N/A,FALSE,"Summary Template";#N/A,#N/A,FALSE,"Budget";#N/A,#N/A,FALSE,"Present Value Comparison";#N/A,#N/A,FALSE,"Cashflow";#N/A,#N/A,FALSE,"Income";#N/A,#N/A,FALSE,"Inputs"}</definedName>
    <definedName name="mason5_1" localSheetId="10" hidden="1">{#N/A,#N/A,FALSE,"Data &amp; Key Results";#N/A,#N/A,FALSE,"Summary Template";#N/A,#N/A,FALSE,"Budget";#N/A,#N/A,FALSE,"Present Value Comparison";#N/A,#N/A,FALSE,"Cashflow";#N/A,#N/A,FALSE,"Income";#N/A,#N/A,FALSE,"Inputs"}</definedName>
    <definedName name="mason5_1" hidden="1">{#N/A,#N/A,FALSE,"Data &amp; Key Results";#N/A,#N/A,FALSE,"Summary Template";#N/A,#N/A,FALSE,"Budget";#N/A,#N/A,FALSE,"Present Value Comparison";#N/A,#N/A,FALSE,"Cashflow";#N/A,#N/A,FALSE,"Income";#N/A,#N/A,FALSE,"Inputs"}</definedName>
    <definedName name="masonII" localSheetId="2" hidden="1">{#N/A,#N/A,FALSE,"Data &amp; Key Results";#N/A,#N/A,FALSE,"Summary Template";#N/A,#N/A,FALSE,"Budget";#N/A,#N/A,FALSE,"Present Value Comparison";#N/A,#N/A,FALSE,"Cashflow";#N/A,#N/A,FALSE,"Income";#N/A,#N/A,FALSE,"Inputs"}</definedName>
    <definedName name="masonII" localSheetId="1" hidden="1">{#N/A,#N/A,FALSE,"Data &amp; Key Results";#N/A,#N/A,FALSE,"Summary Template";#N/A,#N/A,FALSE,"Budget";#N/A,#N/A,FALSE,"Present Value Comparison";#N/A,#N/A,FALSE,"Cashflow";#N/A,#N/A,FALSE,"Income";#N/A,#N/A,FALSE,"Inputs"}</definedName>
    <definedName name="masonII" localSheetId="8" hidden="1">{#N/A,#N/A,FALSE,"Data &amp; Key Results";#N/A,#N/A,FALSE,"Summary Template";#N/A,#N/A,FALSE,"Budget";#N/A,#N/A,FALSE,"Present Value Comparison";#N/A,#N/A,FALSE,"Cashflow";#N/A,#N/A,FALSE,"Income";#N/A,#N/A,FALSE,"Inputs"}</definedName>
    <definedName name="masonII" localSheetId="10"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sonII_1" localSheetId="2" hidden="1">{#N/A,#N/A,FALSE,"Data &amp; Key Results";#N/A,#N/A,FALSE,"Summary Template";#N/A,#N/A,FALSE,"Budget";#N/A,#N/A,FALSE,"Present Value Comparison";#N/A,#N/A,FALSE,"Cashflow";#N/A,#N/A,FALSE,"Income";#N/A,#N/A,FALSE,"Inputs"}</definedName>
    <definedName name="masonII_1" localSheetId="1" hidden="1">{#N/A,#N/A,FALSE,"Data &amp; Key Results";#N/A,#N/A,FALSE,"Summary Template";#N/A,#N/A,FALSE,"Budget";#N/A,#N/A,FALSE,"Present Value Comparison";#N/A,#N/A,FALSE,"Cashflow";#N/A,#N/A,FALSE,"Income";#N/A,#N/A,FALSE,"Inputs"}</definedName>
    <definedName name="masonII_1" localSheetId="8" hidden="1">{#N/A,#N/A,FALSE,"Data &amp; Key Results";#N/A,#N/A,FALSE,"Summary Template";#N/A,#N/A,FALSE,"Budget";#N/A,#N/A,FALSE,"Present Value Comparison";#N/A,#N/A,FALSE,"Cashflow";#N/A,#N/A,FALSE,"Income";#N/A,#N/A,FALSE,"Inputs"}</definedName>
    <definedName name="masonII_1" localSheetId="10" hidden="1">{#N/A,#N/A,FALSE,"Data &amp; Key Results";#N/A,#N/A,FALSE,"Summary Template";#N/A,#N/A,FALSE,"Budget";#N/A,#N/A,FALSE,"Present Value Comparison";#N/A,#N/A,FALSE,"Cashflow";#N/A,#N/A,FALSE,"Income";#N/A,#N/A,FALSE,"Inputs"}</definedName>
    <definedName name="masonII_1" hidden="1">{#N/A,#N/A,FALSE,"Data &amp; Key Results";#N/A,#N/A,FALSE,"Summary Template";#N/A,#N/A,FALSE,"Budget";#N/A,#N/A,FALSE,"Present Value Comparison";#N/A,#N/A,FALSE,"Cashflow";#N/A,#N/A,FALSE,"Income";#N/A,#N/A,FALSE,"Inputs"}</definedName>
    <definedName name="mb_inputLocation" localSheetId="2" hidden="1">[25]Inputs!#REF!</definedName>
    <definedName name="mb_inputLocation" localSheetId="1" hidden="1">#REF!</definedName>
    <definedName name="mb_inputLocation" localSheetId="8" hidden="1">[25]Inputs!#REF!</definedName>
    <definedName name="mb_inputLocation" localSheetId="10" hidden="1">#REF!</definedName>
    <definedName name="mb_inputLocation" hidden="1">[25]Inputs!#REF!</definedName>
    <definedName name="McClain" localSheetId="2" hidden="1">{"PAGE_1",#N/A,FALSE,"MONTH"}</definedName>
    <definedName name="McClain" localSheetId="1" hidden="1">{"PAGE_1",#N/A,FALSE,"MONTH"}</definedName>
    <definedName name="McClain" localSheetId="8" hidden="1">{"PAGE_1",#N/A,FALSE,"MONTH"}</definedName>
    <definedName name="McClain" localSheetId="10" hidden="1">{"PAGE_1",#N/A,FALSE,"MONTH"}</definedName>
    <definedName name="McClain" hidden="1">{"PAGE_1",#N/A,FALSE,"MONTH"}</definedName>
    <definedName name="MCCLAIN2" localSheetId="2" hidden="1">{"PAGE_1",#N/A,FALSE,"MONTH"}</definedName>
    <definedName name="MCCLAIN2" localSheetId="1" hidden="1">{"PAGE_1",#N/A,FALSE,"MONTH"}</definedName>
    <definedName name="MCCLAIN2" localSheetId="8" hidden="1">{"PAGE_1",#N/A,FALSE,"MONTH"}</definedName>
    <definedName name="MCCLAIN2" localSheetId="10" hidden="1">{"PAGE_1",#N/A,FALSE,"MONTH"}</definedName>
    <definedName name="MCCLAIN2" hidden="1">{"PAGE_1",#N/A,FALSE,"MONTH"}</definedName>
    <definedName name="MCLLBR" localSheetId="1">#REF!</definedName>
    <definedName name="MechHide" localSheetId="1">#REF!</definedName>
    <definedName name="MEHINST" localSheetId="1">#REF!</definedName>
    <definedName name="MEHLBR" localSheetId="1">#REF!</definedName>
    <definedName name="MEHMAT" localSheetId="1">#REF!</definedName>
    <definedName name="Miller" localSheetId="2" hidden="1">{#N/A,#N/A,FALSE,"Expenditures";#N/A,#N/A,FALSE,"Property Placed In-Service";#N/A,#N/A,FALSE,"CWIP Balances"}</definedName>
    <definedName name="Miller" localSheetId="1" hidden="1">{#N/A,#N/A,FALSE,"Expenditures";#N/A,#N/A,FALSE,"Property Placed In-Service";#N/A,#N/A,FALSE,"CWIP Balances"}</definedName>
    <definedName name="Miller" localSheetId="8" hidden="1">{#N/A,#N/A,FALSE,"Expenditures";#N/A,#N/A,FALSE,"Property Placed In-Service";#N/A,#N/A,FALSE,"CWIP Balances"}</definedName>
    <definedName name="Miller" localSheetId="10" hidden="1">{#N/A,#N/A,FALSE,"Expenditures";#N/A,#N/A,FALSE,"Property Placed In-Service";#N/A,#N/A,FALSE,"CWIP Balances"}</definedName>
    <definedName name="Miller" hidden="1">{#N/A,#N/A,FALSE,"Expenditures";#N/A,#N/A,FALSE,"Property Placed In-Service";#N/A,#N/A,FALSE,"CWIP Balances"}</definedName>
    <definedName name="Miller_1" localSheetId="2" hidden="1">{#N/A,#N/A,FALSE,"Expenditures";#N/A,#N/A,FALSE,"Property Placed In-Service";#N/A,#N/A,FALSE,"CWIP Balances"}</definedName>
    <definedName name="Miller_1" localSheetId="1" hidden="1">{#N/A,#N/A,FALSE,"Expenditures";#N/A,#N/A,FALSE,"Property Placed In-Service";#N/A,#N/A,FALSE,"CWIP Balances"}</definedName>
    <definedName name="Miller_1" localSheetId="8" hidden="1">{#N/A,#N/A,FALSE,"Expenditures";#N/A,#N/A,FALSE,"Property Placed In-Service";#N/A,#N/A,FALSE,"CWIP Balances"}</definedName>
    <definedName name="Miller_1" localSheetId="10" hidden="1">{#N/A,#N/A,FALSE,"Expenditures";#N/A,#N/A,FALSE,"Property Placed In-Service";#N/A,#N/A,FALSE,"CWIP Balances"}</definedName>
    <definedName name="Miller_1" hidden="1">{#N/A,#N/A,FALSE,"Expenditures";#N/A,#N/A,FALSE,"Property Placed In-Service";#N/A,#N/A,FALSE,"CWIP Balances"}</definedName>
    <definedName name="Miller_1_1" localSheetId="2" hidden="1">{#N/A,#N/A,FALSE,"Expenditures";#N/A,#N/A,FALSE,"Property Placed In-Service";#N/A,#N/A,FALSE,"CWIP Balances"}</definedName>
    <definedName name="Miller_1_1" localSheetId="1" hidden="1">{#N/A,#N/A,FALSE,"Expenditures";#N/A,#N/A,FALSE,"Property Placed In-Service";#N/A,#N/A,FALSE,"CWIP Balances"}</definedName>
    <definedName name="Miller_1_1" localSheetId="8" hidden="1">{#N/A,#N/A,FALSE,"Expenditures";#N/A,#N/A,FALSE,"Property Placed In-Service";#N/A,#N/A,FALSE,"CWIP Balances"}</definedName>
    <definedName name="Miller_1_1" localSheetId="10" hidden="1">{#N/A,#N/A,FALSE,"Expenditures";#N/A,#N/A,FALSE,"Property Placed In-Service";#N/A,#N/A,FALSE,"CWIP Balances"}</definedName>
    <definedName name="Miller_1_1" hidden="1">{#N/A,#N/A,FALSE,"Expenditures";#N/A,#N/A,FALSE,"Property Placed In-Service";#N/A,#N/A,FALSE,"CWIP Balances"}</definedName>
    <definedName name="Miller_1_2" localSheetId="2" hidden="1">{#N/A,#N/A,FALSE,"Expenditures";#N/A,#N/A,FALSE,"Property Placed In-Service";#N/A,#N/A,FALSE,"CWIP Balances"}</definedName>
    <definedName name="Miller_1_2" localSheetId="1" hidden="1">{#N/A,#N/A,FALSE,"Expenditures";#N/A,#N/A,FALSE,"Property Placed In-Service";#N/A,#N/A,FALSE,"CWIP Balances"}</definedName>
    <definedName name="Miller_1_2" localSheetId="8" hidden="1">{#N/A,#N/A,FALSE,"Expenditures";#N/A,#N/A,FALSE,"Property Placed In-Service";#N/A,#N/A,FALSE,"CWIP Balances"}</definedName>
    <definedName name="Miller_1_2" localSheetId="10" hidden="1">{#N/A,#N/A,FALSE,"Expenditures";#N/A,#N/A,FALSE,"Property Placed In-Service";#N/A,#N/A,FALSE,"CWIP Balances"}</definedName>
    <definedName name="Miller_1_2" hidden="1">{#N/A,#N/A,FALSE,"Expenditures";#N/A,#N/A,FALSE,"Property Placed In-Service";#N/A,#N/A,FALSE,"CWIP Balances"}</definedName>
    <definedName name="Miller_1_3" localSheetId="2" hidden="1">{#N/A,#N/A,FALSE,"Expenditures";#N/A,#N/A,FALSE,"Property Placed In-Service";#N/A,#N/A,FALSE,"CWIP Balances"}</definedName>
    <definedName name="Miller_1_3" localSheetId="1" hidden="1">{#N/A,#N/A,FALSE,"Expenditures";#N/A,#N/A,FALSE,"Property Placed In-Service";#N/A,#N/A,FALSE,"CWIP Balances"}</definedName>
    <definedName name="Miller_1_3" localSheetId="8" hidden="1">{#N/A,#N/A,FALSE,"Expenditures";#N/A,#N/A,FALSE,"Property Placed In-Service";#N/A,#N/A,FALSE,"CWIP Balances"}</definedName>
    <definedName name="Miller_1_3" localSheetId="10" hidden="1">{#N/A,#N/A,FALSE,"Expenditures";#N/A,#N/A,FALSE,"Property Placed In-Service";#N/A,#N/A,FALSE,"CWIP Balances"}</definedName>
    <definedName name="Miller_1_3" hidden="1">{#N/A,#N/A,FALSE,"Expenditures";#N/A,#N/A,FALSE,"Property Placed In-Service";#N/A,#N/A,FALSE,"CWIP Balances"}</definedName>
    <definedName name="Miller_2" localSheetId="2" hidden="1">{#N/A,#N/A,FALSE,"Expenditures";#N/A,#N/A,FALSE,"Property Placed In-Service";#N/A,#N/A,FALSE,"CWIP Balances"}</definedName>
    <definedName name="Miller_2" localSheetId="1" hidden="1">{#N/A,#N/A,FALSE,"Expenditures";#N/A,#N/A,FALSE,"Property Placed In-Service";#N/A,#N/A,FALSE,"CWIP Balances"}</definedName>
    <definedName name="Miller_2" localSheetId="8" hidden="1">{#N/A,#N/A,FALSE,"Expenditures";#N/A,#N/A,FALSE,"Property Placed In-Service";#N/A,#N/A,FALSE,"CWIP Balances"}</definedName>
    <definedName name="Miller_2" localSheetId="10" hidden="1">{#N/A,#N/A,FALSE,"Expenditures";#N/A,#N/A,FALSE,"Property Placed In-Service";#N/A,#N/A,FALSE,"CWIP Balances"}</definedName>
    <definedName name="Miller_2" hidden="1">{#N/A,#N/A,FALSE,"Expenditures";#N/A,#N/A,FALSE,"Property Placed In-Service";#N/A,#N/A,FALSE,"CWIP Balances"}</definedName>
    <definedName name="Miller_2_1" localSheetId="2" hidden="1">{#N/A,#N/A,FALSE,"Expenditures";#N/A,#N/A,FALSE,"Property Placed In-Service";#N/A,#N/A,FALSE,"CWIP Balances"}</definedName>
    <definedName name="Miller_2_1" localSheetId="1" hidden="1">{#N/A,#N/A,FALSE,"Expenditures";#N/A,#N/A,FALSE,"Property Placed In-Service";#N/A,#N/A,FALSE,"CWIP Balances"}</definedName>
    <definedName name="Miller_2_1" localSheetId="8" hidden="1">{#N/A,#N/A,FALSE,"Expenditures";#N/A,#N/A,FALSE,"Property Placed In-Service";#N/A,#N/A,FALSE,"CWIP Balances"}</definedName>
    <definedName name="Miller_2_1" localSheetId="10" hidden="1">{#N/A,#N/A,FALSE,"Expenditures";#N/A,#N/A,FALSE,"Property Placed In-Service";#N/A,#N/A,FALSE,"CWIP Balances"}</definedName>
    <definedName name="Miller_2_1" hidden="1">{#N/A,#N/A,FALSE,"Expenditures";#N/A,#N/A,FALSE,"Property Placed In-Service";#N/A,#N/A,FALSE,"CWIP Balances"}</definedName>
    <definedName name="Miller_2_2" localSheetId="2" hidden="1">{#N/A,#N/A,FALSE,"Expenditures";#N/A,#N/A,FALSE,"Property Placed In-Service";#N/A,#N/A,FALSE,"CWIP Balances"}</definedName>
    <definedName name="Miller_2_2" localSheetId="1" hidden="1">{#N/A,#N/A,FALSE,"Expenditures";#N/A,#N/A,FALSE,"Property Placed In-Service";#N/A,#N/A,FALSE,"CWIP Balances"}</definedName>
    <definedName name="Miller_2_2" localSheetId="8" hidden="1">{#N/A,#N/A,FALSE,"Expenditures";#N/A,#N/A,FALSE,"Property Placed In-Service";#N/A,#N/A,FALSE,"CWIP Balances"}</definedName>
    <definedName name="Miller_2_2" localSheetId="10" hidden="1">{#N/A,#N/A,FALSE,"Expenditures";#N/A,#N/A,FALSE,"Property Placed In-Service";#N/A,#N/A,FALSE,"CWIP Balances"}</definedName>
    <definedName name="Miller_2_2" hidden="1">{#N/A,#N/A,FALSE,"Expenditures";#N/A,#N/A,FALSE,"Property Placed In-Service";#N/A,#N/A,FALSE,"CWIP Balances"}</definedName>
    <definedName name="Miller_2_3" localSheetId="2" hidden="1">{#N/A,#N/A,FALSE,"Expenditures";#N/A,#N/A,FALSE,"Property Placed In-Service";#N/A,#N/A,FALSE,"CWIP Balances"}</definedName>
    <definedName name="Miller_2_3" localSheetId="1" hidden="1">{#N/A,#N/A,FALSE,"Expenditures";#N/A,#N/A,FALSE,"Property Placed In-Service";#N/A,#N/A,FALSE,"CWIP Balances"}</definedName>
    <definedName name="Miller_2_3" localSheetId="8" hidden="1">{#N/A,#N/A,FALSE,"Expenditures";#N/A,#N/A,FALSE,"Property Placed In-Service";#N/A,#N/A,FALSE,"CWIP Balances"}</definedName>
    <definedName name="Miller_2_3" localSheetId="10" hidden="1">{#N/A,#N/A,FALSE,"Expenditures";#N/A,#N/A,FALSE,"Property Placed In-Service";#N/A,#N/A,FALSE,"CWIP Balances"}</definedName>
    <definedName name="Miller_2_3" hidden="1">{#N/A,#N/A,FALSE,"Expenditures";#N/A,#N/A,FALSE,"Property Placed In-Service";#N/A,#N/A,FALSE,"CWIP Balances"}</definedName>
    <definedName name="Miller_3" localSheetId="2" hidden="1">{#N/A,#N/A,FALSE,"Expenditures";#N/A,#N/A,FALSE,"Property Placed In-Service";#N/A,#N/A,FALSE,"CWIP Balances"}</definedName>
    <definedName name="Miller_3" localSheetId="1" hidden="1">{#N/A,#N/A,FALSE,"Expenditures";#N/A,#N/A,FALSE,"Property Placed In-Service";#N/A,#N/A,FALSE,"CWIP Balances"}</definedName>
    <definedName name="Miller_3" localSheetId="8" hidden="1">{#N/A,#N/A,FALSE,"Expenditures";#N/A,#N/A,FALSE,"Property Placed In-Service";#N/A,#N/A,FALSE,"CWIP Balances"}</definedName>
    <definedName name="Miller_3" localSheetId="10" hidden="1">{#N/A,#N/A,FALSE,"Expenditures";#N/A,#N/A,FALSE,"Property Placed In-Service";#N/A,#N/A,FALSE,"CWIP Balances"}</definedName>
    <definedName name="Miller_3" hidden="1">{#N/A,#N/A,FALSE,"Expenditures";#N/A,#N/A,FALSE,"Property Placed In-Service";#N/A,#N/A,FALSE,"CWIP Balances"}</definedName>
    <definedName name="Miller_3_1" localSheetId="2" hidden="1">{#N/A,#N/A,FALSE,"Expenditures";#N/A,#N/A,FALSE,"Property Placed In-Service";#N/A,#N/A,FALSE,"CWIP Balances"}</definedName>
    <definedName name="Miller_3_1" localSheetId="1" hidden="1">{#N/A,#N/A,FALSE,"Expenditures";#N/A,#N/A,FALSE,"Property Placed In-Service";#N/A,#N/A,FALSE,"CWIP Balances"}</definedName>
    <definedName name="Miller_3_1" localSheetId="8" hidden="1">{#N/A,#N/A,FALSE,"Expenditures";#N/A,#N/A,FALSE,"Property Placed In-Service";#N/A,#N/A,FALSE,"CWIP Balances"}</definedName>
    <definedName name="Miller_3_1" localSheetId="10" hidden="1">{#N/A,#N/A,FALSE,"Expenditures";#N/A,#N/A,FALSE,"Property Placed In-Service";#N/A,#N/A,FALSE,"CWIP Balances"}</definedName>
    <definedName name="Miller_3_1" hidden="1">{#N/A,#N/A,FALSE,"Expenditures";#N/A,#N/A,FALSE,"Property Placed In-Service";#N/A,#N/A,FALSE,"CWIP Balances"}</definedName>
    <definedName name="Miller_3_2" localSheetId="2" hidden="1">{#N/A,#N/A,FALSE,"Expenditures";#N/A,#N/A,FALSE,"Property Placed In-Service";#N/A,#N/A,FALSE,"CWIP Balances"}</definedName>
    <definedName name="Miller_3_2" localSheetId="1" hidden="1">{#N/A,#N/A,FALSE,"Expenditures";#N/A,#N/A,FALSE,"Property Placed In-Service";#N/A,#N/A,FALSE,"CWIP Balances"}</definedName>
    <definedName name="Miller_3_2" localSheetId="8" hidden="1">{#N/A,#N/A,FALSE,"Expenditures";#N/A,#N/A,FALSE,"Property Placed In-Service";#N/A,#N/A,FALSE,"CWIP Balances"}</definedName>
    <definedName name="Miller_3_2" localSheetId="10" hidden="1">{#N/A,#N/A,FALSE,"Expenditures";#N/A,#N/A,FALSE,"Property Placed In-Service";#N/A,#N/A,FALSE,"CWIP Balances"}</definedName>
    <definedName name="Miller_3_2" hidden="1">{#N/A,#N/A,FALSE,"Expenditures";#N/A,#N/A,FALSE,"Property Placed In-Service";#N/A,#N/A,FALSE,"CWIP Balances"}</definedName>
    <definedName name="Miller_3_3" localSheetId="2" hidden="1">{#N/A,#N/A,FALSE,"Expenditures";#N/A,#N/A,FALSE,"Property Placed In-Service";#N/A,#N/A,FALSE,"CWIP Balances"}</definedName>
    <definedName name="Miller_3_3" localSheetId="1" hidden="1">{#N/A,#N/A,FALSE,"Expenditures";#N/A,#N/A,FALSE,"Property Placed In-Service";#N/A,#N/A,FALSE,"CWIP Balances"}</definedName>
    <definedName name="Miller_3_3" localSheetId="8" hidden="1">{#N/A,#N/A,FALSE,"Expenditures";#N/A,#N/A,FALSE,"Property Placed In-Service";#N/A,#N/A,FALSE,"CWIP Balances"}</definedName>
    <definedName name="Miller_3_3" localSheetId="10" hidden="1">{#N/A,#N/A,FALSE,"Expenditures";#N/A,#N/A,FALSE,"Property Placed In-Service";#N/A,#N/A,FALSE,"CWIP Balances"}</definedName>
    <definedName name="Miller_3_3" hidden="1">{#N/A,#N/A,FALSE,"Expenditures";#N/A,#N/A,FALSE,"Property Placed In-Service";#N/A,#N/A,FALSE,"CWIP Balances"}</definedName>
    <definedName name="Miller_4" localSheetId="2" hidden="1">{#N/A,#N/A,FALSE,"Expenditures";#N/A,#N/A,FALSE,"Property Placed In-Service";#N/A,#N/A,FALSE,"CWIP Balances"}</definedName>
    <definedName name="Miller_4" localSheetId="1" hidden="1">{#N/A,#N/A,FALSE,"Expenditures";#N/A,#N/A,FALSE,"Property Placed In-Service";#N/A,#N/A,FALSE,"CWIP Balances"}</definedName>
    <definedName name="Miller_4" localSheetId="8" hidden="1">{#N/A,#N/A,FALSE,"Expenditures";#N/A,#N/A,FALSE,"Property Placed In-Service";#N/A,#N/A,FALSE,"CWIP Balances"}</definedName>
    <definedName name="Miller_4" localSheetId="10" hidden="1">{#N/A,#N/A,FALSE,"Expenditures";#N/A,#N/A,FALSE,"Property Placed In-Service";#N/A,#N/A,FALSE,"CWIP Balances"}</definedName>
    <definedName name="Miller_4" hidden="1">{#N/A,#N/A,FALSE,"Expenditures";#N/A,#N/A,FALSE,"Property Placed In-Service";#N/A,#N/A,FALSE,"CWIP Balances"}</definedName>
    <definedName name="Miller_4_1" localSheetId="2" hidden="1">{#N/A,#N/A,FALSE,"Expenditures";#N/A,#N/A,FALSE,"Property Placed In-Service";#N/A,#N/A,FALSE,"CWIP Balances"}</definedName>
    <definedName name="Miller_4_1" localSheetId="1" hidden="1">{#N/A,#N/A,FALSE,"Expenditures";#N/A,#N/A,FALSE,"Property Placed In-Service";#N/A,#N/A,FALSE,"CWIP Balances"}</definedName>
    <definedName name="Miller_4_1" localSheetId="8" hidden="1">{#N/A,#N/A,FALSE,"Expenditures";#N/A,#N/A,FALSE,"Property Placed In-Service";#N/A,#N/A,FALSE,"CWIP Balances"}</definedName>
    <definedName name="Miller_4_1" localSheetId="10" hidden="1">{#N/A,#N/A,FALSE,"Expenditures";#N/A,#N/A,FALSE,"Property Placed In-Service";#N/A,#N/A,FALSE,"CWIP Balances"}</definedName>
    <definedName name="Miller_4_1" hidden="1">{#N/A,#N/A,FALSE,"Expenditures";#N/A,#N/A,FALSE,"Property Placed In-Service";#N/A,#N/A,FALSE,"CWIP Balances"}</definedName>
    <definedName name="Miller_4_2" localSheetId="2" hidden="1">{#N/A,#N/A,FALSE,"Expenditures";#N/A,#N/A,FALSE,"Property Placed In-Service";#N/A,#N/A,FALSE,"CWIP Balances"}</definedName>
    <definedName name="Miller_4_2" localSheetId="1" hidden="1">{#N/A,#N/A,FALSE,"Expenditures";#N/A,#N/A,FALSE,"Property Placed In-Service";#N/A,#N/A,FALSE,"CWIP Balances"}</definedName>
    <definedName name="Miller_4_2" localSheetId="8" hidden="1">{#N/A,#N/A,FALSE,"Expenditures";#N/A,#N/A,FALSE,"Property Placed In-Service";#N/A,#N/A,FALSE,"CWIP Balances"}</definedName>
    <definedName name="Miller_4_2" localSheetId="10" hidden="1">{#N/A,#N/A,FALSE,"Expenditures";#N/A,#N/A,FALSE,"Property Placed In-Service";#N/A,#N/A,FALSE,"CWIP Balances"}</definedName>
    <definedName name="Miller_4_2" hidden="1">{#N/A,#N/A,FALSE,"Expenditures";#N/A,#N/A,FALSE,"Property Placed In-Service";#N/A,#N/A,FALSE,"CWIP Balances"}</definedName>
    <definedName name="Miller_4_3" localSheetId="2" hidden="1">{#N/A,#N/A,FALSE,"Expenditures";#N/A,#N/A,FALSE,"Property Placed In-Service";#N/A,#N/A,FALSE,"CWIP Balances"}</definedName>
    <definedName name="Miller_4_3" localSheetId="1" hidden="1">{#N/A,#N/A,FALSE,"Expenditures";#N/A,#N/A,FALSE,"Property Placed In-Service";#N/A,#N/A,FALSE,"CWIP Balances"}</definedName>
    <definedName name="Miller_4_3" localSheetId="8" hidden="1">{#N/A,#N/A,FALSE,"Expenditures";#N/A,#N/A,FALSE,"Property Placed In-Service";#N/A,#N/A,FALSE,"CWIP Balances"}</definedName>
    <definedName name="Miller_4_3" localSheetId="10" hidden="1">{#N/A,#N/A,FALSE,"Expenditures";#N/A,#N/A,FALSE,"Property Placed In-Service";#N/A,#N/A,FALSE,"CWIP Balances"}</definedName>
    <definedName name="Miller_4_3" hidden="1">{#N/A,#N/A,FALSE,"Expenditures";#N/A,#N/A,FALSE,"Property Placed In-Service";#N/A,#N/A,FALSE,"CWIP Balances"}</definedName>
    <definedName name="Miller_5" localSheetId="2" hidden="1">{#N/A,#N/A,FALSE,"Expenditures";#N/A,#N/A,FALSE,"Property Placed In-Service";#N/A,#N/A,FALSE,"CWIP Balances"}</definedName>
    <definedName name="Miller_5" localSheetId="1" hidden="1">{#N/A,#N/A,FALSE,"Expenditures";#N/A,#N/A,FALSE,"Property Placed In-Service";#N/A,#N/A,FALSE,"CWIP Balances"}</definedName>
    <definedName name="Miller_5" localSheetId="8" hidden="1">{#N/A,#N/A,FALSE,"Expenditures";#N/A,#N/A,FALSE,"Property Placed In-Service";#N/A,#N/A,FALSE,"CWIP Balances"}</definedName>
    <definedName name="Miller_5" localSheetId="10" hidden="1">{#N/A,#N/A,FALSE,"Expenditures";#N/A,#N/A,FALSE,"Property Placed In-Service";#N/A,#N/A,FALSE,"CWIP Balances"}</definedName>
    <definedName name="Miller_5" hidden="1">{#N/A,#N/A,FALSE,"Expenditures";#N/A,#N/A,FALSE,"Property Placed In-Service";#N/A,#N/A,FALSE,"CWIP Balances"}</definedName>
    <definedName name="Miller_5_1" localSheetId="2" hidden="1">{#N/A,#N/A,FALSE,"Expenditures";#N/A,#N/A,FALSE,"Property Placed In-Service";#N/A,#N/A,FALSE,"CWIP Balances"}</definedName>
    <definedName name="Miller_5_1" localSheetId="1" hidden="1">{#N/A,#N/A,FALSE,"Expenditures";#N/A,#N/A,FALSE,"Property Placed In-Service";#N/A,#N/A,FALSE,"CWIP Balances"}</definedName>
    <definedName name="Miller_5_1" localSheetId="8" hidden="1">{#N/A,#N/A,FALSE,"Expenditures";#N/A,#N/A,FALSE,"Property Placed In-Service";#N/A,#N/A,FALSE,"CWIP Balances"}</definedName>
    <definedName name="Miller_5_1" localSheetId="10" hidden="1">{#N/A,#N/A,FALSE,"Expenditures";#N/A,#N/A,FALSE,"Property Placed In-Service";#N/A,#N/A,FALSE,"CWIP Balances"}</definedName>
    <definedName name="Miller_5_1" hidden="1">{#N/A,#N/A,FALSE,"Expenditures";#N/A,#N/A,FALSE,"Property Placed In-Service";#N/A,#N/A,FALSE,"CWIP Balances"}</definedName>
    <definedName name="Miller_5_2" localSheetId="2" hidden="1">{#N/A,#N/A,FALSE,"Expenditures";#N/A,#N/A,FALSE,"Property Placed In-Service";#N/A,#N/A,FALSE,"CWIP Balances"}</definedName>
    <definedName name="Miller_5_2" localSheetId="1" hidden="1">{#N/A,#N/A,FALSE,"Expenditures";#N/A,#N/A,FALSE,"Property Placed In-Service";#N/A,#N/A,FALSE,"CWIP Balances"}</definedName>
    <definedName name="Miller_5_2" localSheetId="8" hidden="1">{#N/A,#N/A,FALSE,"Expenditures";#N/A,#N/A,FALSE,"Property Placed In-Service";#N/A,#N/A,FALSE,"CWIP Balances"}</definedName>
    <definedName name="Miller_5_2" localSheetId="10" hidden="1">{#N/A,#N/A,FALSE,"Expenditures";#N/A,#N/A,FALSE,"Property Placed In-Service";#N/A,#N/A,FALSE,"CWIP Balances"}</definedName>
    <definedName name="Miller_5_2" hidden="1">{#N/A,#N/A,FALSE,"Expenditures";#N/A,#N/A,FALSE,"Property Placed In-Service";#N/A,#N/A,FALSE,"CWIP Balances"}</definedName>
    <definedName name="Miller_5_3" localSheetId="2" hidden="1">{#N/A,#N/A,FALSE,"Expenditures";#N/A,#N/A,FALSE,"Property Placed In-Service";#N/A,#N/A,FALSE,"CWIP Balances"}</definedName>
    <definedName name="Miller_5_3" localSheetId="1" hidden="1">{#N/A,#N/A,FALSE,"Expenditures";#N/A,#N/A,FALSE,"Property Placed In-Service";#N/A,#N/A,FALSE,"CWIP Balances"}</definedName>
    <definedName name="Miller_5_3" localSheetId="8" hidden="1">{#N/A,#N/A,FALSE,"Expenditures";#N/A,#N/A,FALSE,"Property Placed In-Service";#N/A,#N/A,FALSE,"CWIP Balances"}</definedName>
    <definedName name="Miller_5_3" localSheetId="10" hidden="1">{#N/A,#N/A,FALSE,"Expenditures";#N/A,#N/A,FALSE,"Property Placed In-Service";#N/A,#N/A,FALSE,"CWIP Balances"}</definedName>
    <definedName name="Miller_5_3" hidden="1">{#N/A,#N/A,FALSE,"Expenditures";#N/A,#N/A,FALSE,"Property Placed In-Service";#N/A,#N/A,FALSE,"CWIP Balances"}</definedName>
    <definedName name="MOTINST" localSheetId="1">#REF!</definedName>
    <definedName name="n" localSheetId="8" hidden="1">{"Index",#N/A,FALSE,"Index"}</definedName>
    <definedName name="n" localSheetId="10" hidden="1">{"Index",#N/A,FALSE,"Index"}</definedName>
    <definedName name="n" hidden="1">{"Index",#N/A,FALSE,"Index"}</definedName>
    <definedName name="name45" localSheetId="2" hidden="1">{#N/A,#N/A,FALSE,"DAOCM 2차 검토"}</definedName>
    <definedName name="name45" localSheetId="1" hidden="1">{#N/A,#N/A,FALSE,"DAOCM 2차 검토"}</definedName>
    <definedName name="name45" localSheetId="8" hidden="1">{#N/A,#N/A,FALSE,"DAOCM 2차 검토"}</definedName>
    <definedName name="name45" localSheetId="10" hidden="1">{#N/A,#N/A,FALSE,"DAOCM 2차 검토"}</definedName>
    <definedName name="name45" hidden="1">{#N/A,#N/A,FALSE,"DAOCM 2차 검토"}</definedName>
    <definedName name="new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P" localSheetId="1">#REF!</definedName>
    <definedName name="NSP_COS" localSheetId="1">#REF!</definedName>
    <definedName name="OK" localSheetId="2"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localSheetId="8" hidden="1">{#N/A,#N/A,FALSE,"Cover";#N/A,#N/A,FALSE,"LUMI";#N/A,#N/A,FALSE,"COMD";#N/A,#N/A,FALSE,"Valuation";#N/A,#N/A,FALSE,"Assumptions";#N/A,#N/A,FALSE,"Pooling";#N/A,#N/A,FALSE,"BalanceSheet"}</definedName>
    <definedName name="OK" localSheetId="10"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_1" localSheetId="2" hidden="1">{#N/A,#N/A,FALSE,"Cover";#N/A,#N/A,FALSE,"LUMI";#N/A,#N/A,FALSE,"COMD";#N/A,#N/A,FALSE,"Valuation";#N/A,#N/A,FALSE,"Assumptions";#N/A,#N/A,FALSE,"Pooling";#N/A,#N/A,FALSE,"BalanceSheet"}</definedName>
    <definedName name="OK_1" localSheetId="1" hidden="1">{#N/A,#N/A,FALSE,"Cover";#N/A,#N/A,FALSE,"LUMI";#N/A,#N/A,FALSE,"COMD";#N/A,#N/A,FALSE,"Valuation";#N/A,#N/A,FALSE,"Assumptions";#N/A,#N/A,FALSE,"Pooling";#N/A,#N/A,FALSE,"BalanceSheet"}</definedName>
    <definedName name="OK_1" localSheetId="8" hidden="1">{#N/A,#N/A,FALSE,"Cover";#N/A,#N/A,FALSE,"LUMI";#N/A,#N/A,FALSE,"COMD";#N/A,#N/A,FALSE,"Valuation";#N/A,#N/A,FALSE,"Assumptions";#N/A,#N/A,FALSE,"Pooling";#N/A,#N/A,FALSE,"BalanceSheet"}</definedName>
    <definedName name="OK_1" localSheetId="10" hidden="1">{#N/A,#N/A,FALSE,"Cover";#N/A,#N/A,FALSE,"LUMI";#N/A,#N/A,FALSE,"COMD";#N/A,#N/A,FALSE,"Valuation";#N/A,#N/A,FALSE,"Assumptions";#N/A,#N/A,FALSE,"Pooling";#N/A,#N/A,FALSE,"BalanceSheet"}</definedName>
    <definedName name="OK_1" hidden="1">{#N/A,#N/A,FALSE,"Cover";#N/A,#N/A,FALSE,"LUMI";#N/A,#N/A,FALSE,"COMD";#N/A,#N/A,FALSE,"Valuation";#N/A,#N/A,FALSE,"Assumptions";#N/A,#N/A,FALSE,"Pooling";#N/A,#N/A,FALSE,"BalanceSheet"}</definedName>
    <definedName name="old.cashflow" localSheetId="2" hidden="1">{#N/A,#N/A,TRUE,"Cover";#N/A,#N/A,TRUE,"Inputs";#N/A,#N/A,TRUE,"Results";#N/A,#N/A,TRUE,"Stats";#N/A,#N/A,TRUE,"Capital Cost";#N/A,#N/A,TRUE,"Income Statement";#N/A,#N/A,TRUE,"Cash Flows";#N/A,#N/A,TRUE,"Selldown";#N/A,#N/A,TRUE,"BookDep";#N/A,#N/A,TRUE,"Cash Taxes";#N/A,#N/A,TRUE,"O&amp;M";#N/A,#N/A,TRUE,"Graphs";#N/A,#N/A,TRUE,"Assumptions"}</definedName>
    <definedName name="old.cashflow" localSheetId="1" hidden="1">{#N/A,#N/A,TRUE,"Cover";#N/A,#N/A,TRUE,"Inputs";#N/A,#N/A,TRUE,"Results";#N/A,#N/A,TRUE,"Stats";#N/A,#N/A,TRUE,"Capital Cost";#N/A,#N/A,TRUE,"Income Statement";#N/A,#N/A,TRUE,"Cash Flows";#N/A,#N/A,TRUE,"Selldown";#N/A,#N/A,TRUE,"BookDep";#N/A,#N/A,TRUE,"Cash Taxes";#N/A,#N/A,TRUE,"O&amp;M";#N/A,#N/A,TRUE,"Graphs";#N/A,#N/A,TRUE,"Assumptions"}</definedName>
    <definedName name="old.cashflow" localSheetId="8" hidden="1">{#N/A,#N/A,TRUE,"Cover";#N/A,#N/A,TRUE,"Inputs";#N/A,#N/A,TRUE,"Results";#N/A,#N/A,TRUE,"Stats";#N/A,#N/A,TRUE,"Capital Cost";#N/A,#N/A,TRUE,"Income Statement";#N/A,#N/A,TRUE,"Cash Flows";#N/A,#N/A,TRUE,"Selldown";#N/A,#N/A,TRUE,"BookDep";#N/A,#N/A,TRUE,"Cash Taxes";#N/A,#N/A,TRUE,"O&amp;M";#N/A,#N/A,TRUE,"Graphs";#N/A,#N/A,TRUE,"Assumptions"}</definedName>
    <definedName name="old.cashflow" localSheetId="10" hidden="1">{#N/A,#N/A,TRUE,"Cover";#N/A,#N/A,TRUE,"Inputs";#N/A,#N/A,TRUE,"Results";#N/A,#N/A,TRUE,"Stats";#N/A,#N/A,TRUE,"Capital Cost";#N/A,#N/A,TRUE,"Income Statement";#N/A,#N/A,TRUE,"Cash Flows";#N/A,#N/A,TRUE,"Selldown";#N/A,#N/A,TRUE,"BookDep";#N/A,#N/A,TRUE,"Cash Taxes";#N/A,#N/A,TRUE,"O&amp;M";#N/A,#N/A,TRUE,"Graphs";#N/A,#N/A,TRUE,"Assumptions"}</definedName>
    <definedName name="old.cashflow" hidden="1">{#N/A,#N/A,TRUE,"Cover";#N/A,#N/A,TRUE,"Inputs";#N/A,#N/A,TRUE,"Results";#N/A,#N/A,TRUE,"Stats";#N/A,#N/A,TRUE,"Capital Cost";#N/A,#N/A,TRUE,"Income Statement";#N/A,#N/A,TRUE,"Cash Flows";#N/A,#N/A,TRUE,"Selldown";#N/A,#N/A,TRUE,"BookDep";#N/A,#N/A,TRUE,"Cash Taxes";#N/A,#N/A,TRUE,"O&amp;M";#N/A,#N/A,TRUE,"Graphs";#N/A,#N/A,TRUE,"Assumptions"}</definedName>
    <definedName name="oo"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rde2" hidden="1">0</definedName>
    <definedName name="order2" hidden="1">0</definedName>
    <definedName name="OSBLHide" localSheetId="1">#REF!</definedName>
    <definedName name="Outside_Services_Total" localSheetId="1">#REF!</definedName>
    <definedName name="p" localSheetId="2" hidden="1">{"contributory1",#N/A,FALSE,"Contributory Assets Detail";"contributory2",#N/A,FALSE,"Contributory Assets Detail"}</definedName>
    <definedName name="p" localSheetId="1" hidden="1">{"contributory1",#N/A,FALSE,"Contributory Assets Detail";"contributory2",#N/A,FALSE,"Contributory Assets Detail"}</definedName>
    <definedName name="p" localSheetId="8" hidden="1">{"contributory1",#N/A,FALSE,"Contributory Assets Detail";"contributory2",#N/A,FALSE,"Contributory Assets Detail"}</definedName>
    <definedName name="p" localSheetId="10" hidden="1">{"contributory1",#N/A,FALSE,"Contributory Assets Detail";"contributory2",#N/A,FALSE,"Contributory Assets Detail"}</definedName>
    <definedName name="p" hidden="1">{"contributory1",#N/A,FALSE,"Contributory Assets Detail";"contributory2",#N/A,FALSE,"Contributory Assets Detail"}</definedName>
    <definedName name="p_1" localSheetId="2" hidden="1">{"contributory1",#N/A,FALSE,"Contributory Assets Detail";"contributory2",#N/A,FALSE,"Contributory Assets Detail"}</definedName>
    <definedName name="p_1" localSheetId="1" hidden="1">{"contributory1",#N/A,FALSE,"Contributory Assets Detail";"contributory2",#N/A,FALSE,"Contributory Assets Detail"}</definedName>
    <definedName name="p_1" localSheetId="8" hidden="1">{"contributory1",#N/A,FALSE,"Contributory Assets Detail";"contributory2",#N/A,FALSE,"Contributory Assets Detail"}</definedName>
    <definedName name="p_1" localSheetId="10" hidden="1">{"contributory1",#N/A,FALSE,"Contributory Assets Detail";"contributory2",#N/A,FALSE,"Contributory Assets Detail"}</definedName>
    <definedName name="p_1" hidden="1">{"contributory1",#N/A,FALSE,"Contributory Assets Detail";"contributory2",#N/A,FALSE,"Contributory Assets Detail"}</definedName>
    <definedName name="P_2" localSheetId="8" hidden="1">{"_200",#N/A,FALSE,"ALLOCATIONS";"_80_1",#N/A,FALSE,"ALLOCATIONS";"_80_2",#N/A,FALSE,"ALLOCATIONS";"_80_3",#N/A,FALSE,"ALLOCATIONS";"_80_4",#N/A,FALSE,"ALLOCATIONS";"_80_5",#N/A,FALSE,"ALLOCATIONS"}</definedName>
    <definedName name="P_2" localSheetId="10" hidden="1">{"_200",#N/A,FALSE,"ALLOCATIONS";"_80_1",#N/A,FALSE,"ALLOCATIONS";"_80_2",#N/A,FALSE,"ALLOCATIONS";"_80_3",#N/A,FALSE,"ALLOCATIONS";"_80_4",#N/A,FALSE,"ALLOCATIONS";"_80_5",#N/A,FALSE,"ALLOCATIONS"}</definedName>
    <definedName name="P_2" hidden="1">{"_200",#N/A,FALSE,"ALLOCATIONS";"_80_1",#N/A,FALSE,"ALLOCATIONS";"_80_2",#N/A,FALSE,"ALLOCATIONS";"_80_3",#N/A,FALSE,"ALLOCATIONS";"_80_4",#N/A,FALSE,"ALLOCATIONS";"_80_5",#N/A,FALSE,"ALLOCATIONS"}</definedName>
    <definedName name="P_3" localSheetId="8" hidden="1">{"_200",#N/A,FALSE,"ALLOCATIONS";"_80_1",#N/A,FALSE,"ALLOCATIONS";"_80_2",#N/A,FALSE,"ALLOCATIONS";"_80_3",#N/A,FALSE,"ALLOCATIONS";"_80_4",#N/A,FALSE,"ALLOCATIONS";"_80_5",#N/A,FALSE,"ALLOCATIONS"}</definedName>
    <definedName name="P_3" localSheetId="10" hidden="1">{"_200",#N/A,FALSE,"ALLOCATIONS";"_80_1",#N/A,FALSE,"ALLOCATIONS";"_80_2",#N/A,FALSE,"ALLOCATIONS";"_80_3",#N/A,FALSE,"ALLOCATIONS";"_80_4",#N/A,FALSE,"ALLOCATIONS";"_80_5",#N/A,FALSE,"ALLOCATIONS"}</definedName>
    <definedName name="P_3" hidden="1">{"_200",#N/A,FALSE,"ALLOCATIONS";"_80_1",#N/A,FALSE,"ALLOCATIONS";"_80_2",#N/A,FALSE,"ALLOCATIONS";"_80_3",#N/A,FALSE,"ALLOCATIONS";"_80_4",#N/A,FALSE,"ALLOCATIONS";"_80_5",#N/A,FALSE,"ALLOCATIONS"}</definedName>
    <definedName name="Package" localSheetId="8" hidden="1">{#N/A,#N/A,FALSE,"Cover Page";#N/A,#N/A,FALSE,"Table of Contents";#N/A,#N/A,FALSE,"Executive Summary";#N/A,#N/A,FALSE,"Investment-Acquisition Costs";#N/A,#N/A,FALSE,"Financing Assumptions";#N/A,#N/A,FALSE,"Rent Roll";#N/A,#N/A,FALSE,"Taxes and Assessments"}</definedName>
    <definedName name="Package" localSheetId="10" hidden="1">{#N/A,#N/A,FALSE,"Cover Page";#N/A,#N/A,FALSE,"Table of Contents";#N/A,#N/A,FALSE,"Executive Summary";#N/A,#N/A,FALSE,"Investment-Acquisition Costs";#N/A,#N/A,FALSE,"Financing Assumptions";#N/A,#N/A,FALSE,"Rent Roll";#N/A,#N/A,FALSE,"Taxes and Assessments"}</definedName>
    <definedName name="Package" hidden="1">{#N/A,#N/A,FALSE,"Cover Page";#N/A,#N/A,FALSE,"Table of Contents";#N/A,#N/A,FALSE,"Executive Summary";#N/A,#N/A,FALSE,"Investment-Acquisition Costs";#N/A,#N/A,FALSE,"Financing Assumptions";#N/A,#N/A,FALSE,"Rent Roll";#N/A,#N/A,FALSE,"Taxes and Assessments"}</definedName>
    <definedName name="PaintHide" localSheetId="1">#REF!</definedName>
    <definedName name="panther_wrn.test1." localSheetId="2" hidden="1">{"Income Statement",#N/A,FALSE,"CFMODEL";"Balance Sheet",#N/A,FALSE,"CFMODEL"}</definedName>
    <definedName name="panther_wrn.test1." localSheetId="1" hidden="1">{"Income Statement",#N/A,FALSE,"CFMODEL";"Balance Sheet",#N/A,FALSE,"CFMODEL"}</definedName>
    <definedName name="panther_wrn.test1." localSheetId="8" hidden="1">{"Income Statement",#N/A,FALSE,"CFMODEL";"Balance Sheet",#N/A,FALSE,"CFMODEL"}</definedName>
    <definedName name="panther_wrn.test1." localSheetId="10" hidden="1">{"Income Statement",#N/A,FALSE,"CFMODEL";"Balance Sheet",#N/A,FALSE,"CFMODEL"}</definedName>
    <definedName name="panther_wrn.test1." hidden="1">{"Income Statement",#N/A,FALSE,"CFMODEL";"Balance Sheet",#N/A,FALSE,"CFMODEL"}</definedName>
    <definedName name="panther_wrn.test1._1" localSheetId="2" hidden="1">{"Income Statement",#N/A,FALSE,"CFMODEL";"Balance Sheet",#N/A,FALSE,"CFMODEL"}</definedName>
    <definedName name="panther_wrn.test1._1" localSheetId="1" hidden="1">{"Income Statement",#N/A,FALSE,"CFMODEL";"Balance Sheet",#N/A,FALSE,"CFMODEL"}</definedName>
    <definedName name="panther_wrn.test1._1" localSheetId="8" hidden="1">{"Income Statement",#N/A,FALSE,"CFMODEL";"Balance Sheet",#N/A,FALSE,"CFMODEL"}</definedName>
    <definedName name="panther_wrn.test1._1" localSheetId="10" hidden="1">{"Income Statement",#N/A,FALSE,"CFMODEL";"Balance Sheet",#N/A,FALSE,"CFMODEL"}</definedName>
    <definedName name="panther_wrn.test1._1" hidden="1">{"Income Statement",#N/A,FALSE,"CFMODEL";"Balance Sheet",#N/A,FALSE,"CFMODEL"}</definedName>
    <definedName name="panther_wrn.test2." localSheetId="2" hidden="1">{"SourcesUses",#N/A,TRUE,"CFMODEL";"TransOverview",#N/A,TRUE,"CFMODEL"}</definedName>
    <definedName name="panther_wrn.test2." localSheetId="1" hidden="1">{"SourcesUses",#N/A,TRUE,"CFMODEL";"TransOverview",#N/A,TRUE,"CFMODEL"}</definedName>
    <definedName name="panther_wrn.test2." localSheetId="8" hidden="1">{"SourcesUses",#N/A,TRUE,"CFMODEL";"TransOverview",#N/A,TRUE,"CFMODEL"}</definedName>
    <definedName name="panther_wrn.test2." localSheetId="10" hidden="1">{"SourcesUses",#N/A,TRUE,"CFMODEL";"TransOverview",#N/A,TRUE,"CFMODEL"}</definedName>
    <definedName name="panther_wrn.test2." hidden="1">{"SourcesUses",#N/A,TRUE,"CFMODEL";"TransOverview",#N/A,TRUE,"CFMODEL"}</definedName>
    <definedName name="panther_wrn.test2._1" localSheetId="2" hidden="1">{"SourcesUses",#N/A,TRUE,"CFMODEL";"TransOverview",#N/A,TRUE,"CFMODEL"}</definedName>
    <definedName name="panther_wrn.test2._1" localSheetId="1" hidden="1">{"SourcesUses",#N/A,TRUE,"CFMODEL";"TransOverview",#N/A,TRUE,"CFMODEL"}</definedName>
    <definedName name="panther_wrn.test2._1" localSheetId="8" hidden="1">{"SourcesUses",#N/A,TRUE,"CFMODEL";"TransOverview",#N/A,TRUE,"CFMODEL"}</definedName>
    <definedName name="panther_wrn.test2._1" localSheetId="10" hidden="1">{"SourcesUses",#N/A,TRUE,"CFMODEL";"TransOverview",#N/A,TRUE,"CFMODEL"}</definedName>
    <definedName name="panther_wrn.test2._1" hidden="1">{"SourcesUses",#N/A,TRUE,"CFMODEL";"TransOverview",#N/A,TRUE,"CFMODEL"}</definedName>
    <definedName name="panther_wrn.test3." localSheetId="2" hidden="1">{"SourcesUses",#N/A,TRUE,#N/A;"TransOverview",#N/A,TRUE,"CFMODEL"}</definedName>
    <definedName name="panther_wrn.test3." localSheetId="1" hidden="1">{"SourcesUses",#N/A,TRUE,#N/A;"TransOverview",#N/A,TRUE,"CFMODEL"}</definedName>
    <definedName name="panther_wrn.test3." localSheetId="8" hidden="1">{"SourcesUses",#N/A,TRUE,#N/A;"TransOverview",#N/A,TRUE,"CFMODEL"}</definedName>
    <definedName name="panther_wrn.test3." localSheetId="10" hidden="1">{"SourcesUses",#N/A,TRUE,#N/A;"TransOverview",#N/A,TRUE,"CFMODEL"}</definedName>
    <definedName name="panther_wrn.test3." hidden="1">{"SourcesUses",#N/A,TRUE,#N/A;"TransOverview",#N/A,TRUE,"CFMODEL"}</definedName>
    <definedName name="panther_wrn.test3._1" localSheetId="2" hidden="1">{"SourcesUses",#N/A,TRUE,#N/A;"TransOverview",#N/A,TRUE,"CFMODEL"}</definedName>
    <definedName name="panther_wrn.test3._1" localSheetId="1" hidden="1">{"SourcesUses",#N/A,TRUE,#N/A;"TransOverview",#N/A,TRUE,"CFMODEL"}</definedName>
    <definedName name="panther_wrn.test3._1" localSheetId="8" hidden="1">{"SourcesUses",#N/A,TRUE,#N/A;"TransOverview",#N/A,TRUE,"CFMODEL"}</definedName>
    <definedName name="panther_wrn.test3._1" localSheetId="10" hidden="1">{"SourcesUses",#N/A,TRUE,#N/A;"TransOverview",#N/A,TRUE,"CFMODEL"}</definedName>
    <definedName name="panther_wrn.test3._1" hidden="1">{"SourcesUses",#N/A,TRUE,#N/A;"TransOverview",#N/A,TRUE,"CFMODEL"}</definedName>
    <definedName name="panther_wrn.test4." localSheetId="2" hidden="1">{"SourcesUses",#N/A,TRUE,"FundsFlow";"TransOverview",#N/A,TRUE,"FundsFlow"}</definedName>
    <definedName name="panther_wrn.test4." localSheetId="1" hidden="1">{"SourcesUses",#N/A,TRUE,"FundsFlow";"TransOverview",#N/A,TRUE,"FundsFlow"}</definedName>
    <definedName name="panther_wrn.test4." localSheetId="8" hidden="1">{"SourcesUses",#N/A,TRUE,"FundsFlow";"TransOverview",#N/A,TRUE,"FundsFlow"}</definedName>
    <definedName name="panther_wrn.test4." localSheetId="10" hidden="1">{"SourcesUses",#N/A,TRUE,"FundsFlow";"TransOverview",#N/A,TRUE,"FundsFlow"}</definedName>
    <definedName name="panther_wrn.test4." hidden="1">{"SourcesUses",#N/A,TRUE,"FundsFlow";"TransOverview",#N/A,TRUE,"FundsFlow"}</definedName>
    <definedName name="panther_wrn.test4._1" localSheetId="2" hidden="1">{"SourcesUses",#N/A,TRUE,"FundsFlow";"TransOverview",#N/A,TRUE,"FundsFlow"}</definedName>
    <definedName name="panther_wrn.test4._1" localSheetId="1" hidden="1">{"SourcesUses",#N/A,TRUE,"FundsFlow";"TransOverview",#N/A,TRUE,"FundsFlow"}</definedName>
    <definedName name="panther_wrn.test4._1" localSheetId="8" hidden="1">{"SourcesUses",#N/A,TRUE,"FundsFlow";"TransOverview",#N/A,TRUE,"FundsFlow"}</definedName>
    <definedName name="panther_wrn.test4._1" localSheetId="10" hidden="1">{"SourcesUses",#N/A,TRUE,"FundsFlow";"TransOverview",#N/A,TRUE,"FundsFlow"}</definedName>
    <definedName name="panther_wrn.test4._1" hidden="1">{"SourcesUses",#N/A,TRUE,"FundsFlow";"TransOverview",#N/A,TRUE,"FundsFlow"}</definedName>
    <definedName name="PartnerNumber" localSheetId="8" hidden="1">#REF!</definedName>
    <definedName name="PartnerNumber" localSheetId="10" hidden="1">#REF!</definedName>
    <definedName name="PartnerNumber" hidden="1">#REF!</definedName>
    <definedName name="paste" localSheetId="8" hidden="1">[26]XREF!#REF!</definedName>
    <definedName name="paste" localSheetId="10" hidden="1">[26]XREF!#REF!</definedName>
    <definedName name="paste" hidden="1">#REF!</definedName>
    <definedName name="pig_dig5" localSheetId="2" hidden="1">{#N/A,#N/A,FALSE,"T COST";#N/A,#N/A,FALSE,"COST_FH"}</definedName>
    <definedName name="pig_dig5" localSheetId="1" hidden="1">{#N/A,#N/A,FALSE,"T COST";#N/A,#N/A,FALSE,"COST_FH"}</definedName>
    <definedName name="pig_dig5" localSheetId="8" hidden="1">{#N/A,#N/A,FALSE,"T COST";#N/A,#N/A,FALSE,"COST_FH"}</definedName>
    <definedName name="pig_dig5" localSheetId="10" hidden="1">{#N/A,#N/A,FALSE,"T COST";#N/A,#N/A,FALSE,"COST_FH"}</definedName>
    <definedName name="pig_dig5" hidden="1">{#N/A,#N/A,FALSE,"T COST";#N/A,#N/A,FALSE,"COST_FH"}</definedName>
    <definedName name="pig_dog" localSheetId="2" hidden="1">{2;#N/A;"R13C16:R17C16";#N/A;"R13C14:R17C15";FALSE;FALSE;FALSE;95;#N/A;#N/A;"R13C19";#N/A;FALSE;FALSE;FALSE;FALSE;#N/A;"";#N/A;FALSE;"";"";#N/A;#N/A;#N/A}</definedName>
    <definedName name="pig_dog" localSheetId="1" hidden="1">{2;#N/A;"R13C16:R17C16";#N/A;"R13C14:R17C15";FALSE;FALSE;FALSE;95;#N/A;#N/A;"R13C19";#N/A;FALSE;FALSE;FALSE;FALSE;#N/A;"";#N/A;FALSE;"";"";#N/A;#N/A;#N/A}</definedName>
    <definedName name="pig_dog" localSheetId="8" hidden="1">{2;#N/A;"R13C16:R17C16";#N/A;"R13C14:R17C15";FALSE;FALSE;FALSE;95;#N/A;#N/A;"R13C19";#N/A;FALSE;FALSE;FALSE;FALSE;#N/A;"";#N/A;FALSE;"";"";#N/A;#N/A;#N/A}</definedName>
    <definedName name="pig_dog" localSheetId="10"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2" hidden="1">{"EXCELHLP.HLP!1802";5;10;5;10;13;13;13;8;5;5;10;14;13;13;13;13;5;10;14;13;5;10;1;2;24}</definedName>
    <definedName name="pig_dog\" localSheetId="1" hidden="1">{"EXCELHLP.HLP!1802";5;10;5;10;13;13;13;8;5;5;10;14;13;13;13;13;5;10;14;13;5;10;1;2;24}</definedName>
    <definedName name="pig_dog\" localSheetId="8" hidden="1">{"EXCELHLP.HLP!1802";5;10;5;10;13;13;13;8;5;5;10;14;13;13;13;13;5;10;14;13;5;10;1;2;24}</definedName>
    <definedName name="pig_dog\" localSheetId="10" hidden="1">{"EXCELHLP.HLP!1802";5;10;5;10;13;13;13;8;5;5;10;14;13;13;13;13;5;10;14;13;5;10;1;2;24}</definedName>
    <definedName name="pig_dog\" hidden="1">{"EXCELHLP.HLP!1802";5;10;5;10;13;13;13;8;5;5;10;14;13;13;13;13;5;10;14;13;5;10;1;2;24}</definedName>
    <definedName name="pig_dog2"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8"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2" hidden="1">{#N/A,#N/A,FALSE,"SUMMARY";#N/A,#N/A,FALSE,"INPUTDATA";#N/A,#N/A,FALSE,"Condenser Performance"}</definedName>
    <definedName name="pig_dog4" localSheetId="1" hidden="1">{#N/A,#N/A,FALSE,"SUMMARY";#N/A,#N/A,FALSE,"INPUTDATA";#N/A,#N/A,FALSE,"Condenser Performance"}</definedName>
    <definedName name="pig_dog4" localSheetId="8" hidden="1">{#N/A,#N/A,FALSE,"SUMMARY";#N/A,#N/A,FALSE,"INPUTDATA";#N/A,#N/A,FALSE,"Condenser Performance"}</definedName>
    <definedName name="pig_dog4" localSheetId="10" hidden="1">{#N/A,#N/A,FALSE,"SUMMARY";#N/A,#N/A,FALSE,"INPUTDATA";#N/A,#N/A,FALSE,"Condenser Performance"}</definedName>
    <definedName name="pig_dog4" hidden="1">{#N/A,#N/A,FALSE,"SUMMARY";#N/A,#N/A,FALSE,"INPUTDATA";#N/A,#N/A,FALSE,"Condenser Performance"}</definedName>
    <definedName name="pig_dog6" localSheetId="2" hidden="1">{#N/A,#N/A,FALSE,"INPUTDATA";#N/A,#N/A,FALSE,"SUMMARY";#N/A,#N/A,FALSE,"CTAREP";#N/A,#N/A,FALSE,"CTBREP";#N/A,#N/A,FALSE,"TURBEFF";#N/A,#N/A,FALSE,"Condenser Performance"}</definedName>
    <definedName name="pig_dog6" localSheetId="1" hidden="1">{#N/A,#N/A,FALSE,"INPUTDATA";#N/A,#N/A,FALSE,"SUMMARY";#N/A,#N/A,FALSE,"CTAREP";#N/A,#N/A,FALSE,"CTBREP";#N/A,#N/A,FALSE,"TURBEFF";#N/A,#N/A,FALSE,"Condenser Performance"}</definedName>
    <definedName name="pig_dog6" localSheetId="8" hidden="1">{#N/A,#N/A,FALSE,"INPUTDATA";#N/A,#N/A,FALSE,"SUMMARY";#N/A,#N/A,FALSE,"CTAREP";#N/A,#N/A,FALSE,"CTBREP";#N/A,#N/A,FALSE,"TURBEFF";#N/A,#N/A,FALSE,"Condenser Performance"}</definedName>
    <definedName name="pig_dog6" localSheetId="10"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2" hidden="1">{#N/A,#N/A,FALSE,"INPUTDATA";#N/A,#N/A,FALSE,"SUMMARY"}</definedName>
    <definedName name="pig_dog7" localSheetId="1" hidden="1">{#N/A,#N/A,FALSE,"INPUTDATA";#N/A,#N/A,FALSE,"SUMMARY"}</definedName>
    <definedName name="pig_dog7" localSheetId="8" hidden="1">{#N/A,#N/A,FALSE,"INPUTDATA";#N/A,#N/A,FALSE,"SUMMARY"}</definedName>
    <definedName name="pig_dog7" localSheetId="10" hidden="1">{#N/A,#N/A,FALSE,"INPUTDATA";#N/A,#N/A,FALSE,"SUMMARY"}</definedName>
    <definedName name="pig_dog7" hidden="1">{#N/A,#N/A,FALSE,"INPUTDATA";#N/A,#N/A,FALSE,"SUMMARY"}</definedName>
    <definedName name="pig_dog8" localSheetId="2" hidden="1">{#N/A,#N/A,FALSE,"INPUTDATA";#N/A,#N/A,FALSE,"SUMMARY";#N/A,#N/A,FALSE,"CTAREP";#N/A,#N/A,FALSE,"CTBREP";#N/A,#N/A,FALSE,"PMG4ST86";#N/A,#N/A,FALSE,"TURBEFF";#N/A,#N/A,FALSE,"Condenser Performance"}</definedName>
    <definedName name="pig_dog8" localSheetId="1" hidden="1">{#N/A,#N/A,FALSE,"INPUTDATA";#N/A,#N/A,FALSE,"SUMMARY";#N/A,#N/A,FALSE,"CTAREP";#N/A,#N/A,FALSE,"CTBREP";#N/A,#N/A,FALSE,"PMG4ST86";#N/A,#N/A,FALSE,"TURBEFF";#N/A,#N/A,FALSE,"Condenser Performance"}</definedName>
    <definedName name="pig_dog8" localSheetId="8" hidden="1">{#N/A,#N/A,FALSE,"INPUTDATA";#N/A,#N/A,FALSE,"SUMMARY";#N/A,#N/A,FALSE,"CTAREP";#N/A,#N/A,FALSE,"CTBREP";#N/A,#N/A,FALSE,"PMG4ST86";#N/A,#N/A,FALSE,"TURBEFF";#N/A,#N/A,FALSE,"Condenser Performance"}</definedName>
    <definedName name="pig_dog8" localSheetId="10"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lingHide" localSheetId="1">#REF!</definedName>
    <definedName name="PIPE_DATA" localSheetId="1">#REF!</definedName>
    <definedName name="PipingHide" localSheetId="1">#REF!</definedName>
    <definedName name="PO_LOG" localSheetId="1">#REF!</definedName>
    <definedName name="poso_wrn.test1." localSheetId="2" hidden="1">{"Income Statement",#N/A,FALSE,"CFMODEL";"Balance Sheet",#N/A,FALSE,"CFMODEL"}</definedName>
    <definedName name="poso_wrn.test1." localSheetId="1" hidden="1">{"Income Statement",#N/A,FALSE,"CFMODEL";"Balance Sheet",#N/A,FALSE,"CFMODEL"}</definedName>
    <definedName name="poso_wrn.test1." localSheetId="8" hidden="1">{"Income Statement",#N/A,FALSE,"CFMODEL";"Balance Sheet",#N/A,FALSE,"CFMODEL"}</definedName>
    <definedName name="poso_wrn.test1." localSheetId="10" hidden="1">{"Income Statement",#N/A,FALSE,"CFMODEL";"Balance Sheet",#N/A,FALSE,"CFMODEL"}</definedName>
    <definedName name="poso_wrn.test1." hidden="1">{"Income Statement",#N/A,FALSE,"CFMODEL";"Balance Sheet",#N/A,FALSE,"CFMODEL"}</definedName>
    <definedName name="poso_wrn.test1._1" localSheetId="2" hidden="1">{"Income Statement",#N/A,FALSE,"CFMODEL";"Balance Sheet",#N/A,FALSE,"CFMODEL"}</definedName>
    <definedName name="poso_wrn.test1._1" localSheetId="1" hidden="1">{"Income Statement",#N/A,FALSE,"CFMODEL";"Balance Sheet",#N/A,FALSE,"CFMODEL"}</definedName>
    <definedName name="poso_wrn.test1._1" localSheetId="8" hidden="1">{"Income Statement",#N/A,FALSE,"CFMODEL";"Balance Sheet",#N/A,FALSE,"CFMODEL"}</definedName>
    <definedName name="poso_wrn.test1._1" localSheetId="10" hidden="1">{"Income Statement",#N/A,FALSE,"CFMODEL";"Balance Sheet",#N/A,FALSE,"CFMODEL"}</definedName>
    <definedName name="poso_wrn.test1._1" hidden="1">{"Income Statement",#N/A,FALSE,"CFMODEL";"Balance Sheet",#N/A,FALSE,"CFMODEL"}</definedName>
    <definedName name="poso_wrn.test2." localSheetId="2" hidden="1">{"SourcesUses",#N/A,TRUE,"CFMODEL";"TransOverview",#N/A,TRUE,"CFMODEL"}</definedName>
    <definedName name="poso_wrn.test2." localSheetId="1" hidden="1">{"SourcesUses",#N/A,TRUE,"CFMODEL";"TransOverview",#N/A,TRUE,"CFMODEL"}</definedName>
    <definedName name="poso_wrn.test2." localSheetId="8" hidden="1">{"SourcesUses",#N/A,TRUE,"CFMODEL";"TransOverview",#N/A,TRUE,"CFMODEL"}</definedName>
    <definedName name="poso_wrn.test2." localSheetId="10" hidden="1">{"SourcesUses",#N/A,TRUE,"CFMODEL";"TransOverview",#N/A,TRUE,"CFMODEL"}</definedName>
    <definedName name="poso_wrn.test2." hidden="1">{"SourcesUses",#N/A,TRUE,"CFMODEL";"TransOverview",#N/A,TRUE,"CFMODEL"}</definedName>
    <definedName name="poso_wrn.test2._1" localSheetId="2" hidden="1">{"SourcesUses",#N/A,TRUE,"CFMODEL";"TransOverview",#N/A,TRUE,"CFMODEL"}</definedName>
    <definedName name="poso_wrn.test2._1" localSheetId="1" hidden="1">{"SourcesUses",#N/A,TRUE,"CFMODEL";"TransOverview",#N/A,TRUE,"CFMODEL"}</definedName>
    <definedName name="poso_wrn.test2._1" localSheetId="8" hidden="1">{"SourcesUses",#N/A,TRUE,"CFMODEL";"TransOverview",#N/A,TRUE,"CFMODEL"}</definedName>
    <definedName name="poso_wrn.test2._1" localSheetId="10" hidden="1">{"SourcesUses",#N/A,TRUE,"CFMODEL";"TransOverview",#N/A,TRUE,"CFMODEL"}</definedName>
    <definedName name="poso_wrn.test2._1" hidden="1">{"SourcesUses",#N/A,TRUE,"CFMODEL";"TransOverview",#N/A,TRUE,"CFMODEL"}</definedName>
    <definedName name="poso_wrn.test3." localSheetId="2" hidden="1">{"SourcesUses",#N/A,TRUE,#N/A;"TransOverview",#N/A,TRUE,"CFMODEL"}</definedName>
    <definedName name="poso_wrn.test3." localSheetId="1" hidden="1">{"SourcesUses",#N/A,TRUE,#N/A;"TransOverview",#N/A,TRUE,"CFMODEL"}</definedName>
    <definedName name="poso_wrn.test3." localSheetId="8" hidden="1">{"SourcesUses",#N/A,TRUE,#N/A;"TransOverview",#N/A,TRUE,"CFMODEL"}</definedName>
    <definedName name="poso_wrn.test3." localSheetId="10" hidden="1">{"SourcesUses",#N/A,TRUE,#N/A;"TransOverview",#N/A,TRUE,"CFMODEL"}</definedName>
    <definedName name="poso_wrn.test3." hidden="1">{"SourcesUses",#N/A,TRUE,#N/A;"TransOverview",#N/A,TRUE,"CFMODEL"}</definedName>
    <definedName name="poso_wrn.test3._1" localSheetId="2" hidden="1">{"SourcesUses",#N/A,TRUE,#N/A;"TransOverview",#N/A,TRUE,"CFMODEL"}</definedName>
    <definedName name="poso_wrn.test3._1" localSheetId="1" hidden="1">{"SourcesUses",#N/A,TRUE,#N/A;"TransOverview",#N/A,TRUE,"CFMODEL"}</definedName>
    <definedName name="poso_wrn.test3._1" localSheetId="8" hidden="1">{"SourcesUses",#N/A,TRUE,#N/A;"TransOverview",#N/A,TRUE,"CFMODEL"}</definedName>
    <definedName name="poso_wrn.test3._1" localSheetId="10" hidden="1">{"SourcesUses",#N/A,TRUE,#N/A;"TransOverview",#N/A,TRUE,"CFMODEL"}</definedName>
    <definedName name="poso_wrn.test3._1" hidden="1">{"SourcesUses",#N/A,TRUE,#N/A;"TransOverview",#N/A,TRUE,"CFMODEL"}</definedName>
    <definedName name="poso_wrn.test4." localSheetId="2" hidden="1">{"SourcesUses",#N/A,TRUE,"FundsFlow";"TransOverview",#N/A,TRUE,"FundsFlow"}</definedName>
    <definedName name="poso_wrn.test4." localSheetId="1" hidden="1">{"SourcesUses",#N/A,TRUE,"FundsFlow";"TransOverview",#N/A,TRUE,"FundsFlow"}</definedName>
    <definedName name="poso_wrn.test4." localSheetId="8" hidden="1">{"SourcesUses",#N/A,TRUE,"FundsFlow";"TransOverview",#N/A,TRUE,"FundsFlow"}</definedName>
    <definedName name="poso_wrn.test4." localSheetId="10" hidden="1">{"SourcesUses",#N/A,TRUE,"FundsFlow";"TransOverview",#N/A,TRUE,"FundsFlow"}</definedName>
    <definedName name="poso_wrn.test4." hidden="1">{"SourcesUses",#N/A,TRUE,"FundsFlow";"TransOverview",#N/A,TRUE,"FundsFlow"}</definedName>
    <definedName name="poso_wrn.test4._1" localSheetId="2" hidden="1">{"SourcesUses",#N/A,TRUE,"FundsFlow";"TransOverview",#N/A,TRUE,"FundsFlow"}</definedName>
    <definedName name="poso_wrn.test4._1" localSheetId="1" hidden="1">{"SourcesUses",#N/A,TRUE,"FundsFlow";"TransOverview",#N/A,TRUE,"FundsFlow"}</definedName>
    <definedName name="poso_wrn.test4._1" localSheetId="8" hidden="1">{"SourcesUses",#N/A,TRUE,"FundsFlow";"TransOverview",#N/A,TRUE,"FundsFlow"}</definedName>
    <definedName name="poso_wrn.test4._1" localSheetId="10" hidden="1">{"SourcesUses",#N/A,TRUE,"FundsFlow";"TransOverview",#N/A,TRUE,"FundsFlow"}</definedName>
    <definedName name="poso_wrn.test4._1" hidden="1">{"SourcesUses",#N/A,TRUE,"FundsFlow";"TransOverview",#N/A,TRUE,"FundsFlow"}</definedName>
    <definedName name="POWINST" localSheetId="1">#REF!</definedName>
    <definedName name="ppok"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ppp" localSheetId="8" hidden="1">{"NewCo_View",#N/A,FALSE,"Calculations"}</definedName>
    <definedName name="ppppp" localSheetId="10" hidden="1">{"NewCo_View",#N/A,FALSE,"Calculations"}</definedName>
    <definedName name="ppppp" hidden="1">{"NewCo_View",#N/A,FALSE,"Calculations"}</definedName>
    <definedName name="Print" localSheetId="1">#REF!</definedName>
    <definedName name="_xlnm.Print_Area" localSheetId="3">'Att 1 - Depreciation'!$A$1:$G$41</definedName>
    <definedName name="_xlnm.Print_Area" localSheetId="4">'Att 2 Excess Deficient Summary'!$A$1:$N$123</definedName>
    <definedName name="_xlnm.Print_Area" localSheetId="2">'Attachment GG'!$A$1:$N$157</definedName>
    <definedName name="_xlnm.Print_Area" localSheetId="1">'Nonlevelized-IOU'!$A$1:$K$344</definedName>
    <definedName name="_xlnm.Print_Area" localSheetId="7">'WP1 - Cost Support'!$A$1:$J$45</definedName>
    <definedName name="_xlnm.Print_Area" localSheetId="8">'WP2 - ADIT'!$A$1:$J$126</definedName>
    <definedName name="_xlnm.Print_Area" localSheetId="10">'WP4 - Tax Rates'!$A$1:$I$17</definedName>
    <definedName name="_xlnm.Print_Area" localSheetId="11">'WP5 - WACC'!$A$1:$J$14</definedName>
    <definedName name="_xlnm.Print_Area" localSheetId="12">'WP6 - Capital Structure'!$A$1:$G$26</definedName>
    <definedName name="_xlnm.Print_Area" localSheetId="13">'WP7 - True-Up Adjustment'!$A$1:$G$52</definedName>
    <definedName name="_xlnm.Print_Area" localSheetId="14">'WP8 - True-Up Interest Rate'!$A$1:$E$36</definedName>
    <definedName name="Print_Area1" localSheetId="8" hidden="1">#REF!</definedName>
    <definedName name="Print_Area1" localSheetId="10" hidden="1">#REF!</definedName>
    <definedName name="Print_Area1" hidden="1">#REF!</definedName>
    <definedName name="Print1" localSheetId="1">#REF!</definedName>
    <definedName name="Print3" localSheetId="1">#REF!</definedName>
    <definedName name="Print4" localSheetId="1">#REF!</definedName>
    <definedName name="Print5" localSheetId="1">#REF!</definedName>
    <definedName name="PrintBuyer" localSheetId="8" hidden="1">{#N/A,"DR",FALSE,"increm pf",#N/A,"MAMSI";FALSE,"increm pf",#N/A,"MAXI",FALSE,"increm pf";#N/A,"PCAM",FALSE,"increm pf",#N/A,"PHSV";FALSE,"increm pf",#N/A,"SIE",FALSE,"increm pf"}</definedName>
    <definedName name="PrintBuyer" localSheetId="10"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rntall" localSheetId="8" hidden="1">{#N/A,#N/A,FALSE,"Land";#N/A,#N/A,FALSE,"Cost Analysis";"Summary",#N/A,FALSE,"Equipment"}</definedName>
    <definedName name="prntall" localSheetId="10" hidden="1">{#N/A,#N/A,FALSE,"Land";#N/A,#N/A,FALSE,"Cost Analysis";"Summary",#N/A,FALSE,"Equipment"}</definedName>
    <definedName name="prntall" hidden="1">{#N/A,#N/A,FALSE,"Land";#N/A,#N/A,FALSE,"Cost Analysis";"Summary",#N/A,FALSE,"Equipment"}</definedName>
    <definedName name="ProjIDList" localSheetId="1">#REF!</definedName>
    <definedName name="PSCo_COS" localSheetId="1">#REF!</definedName>
    <definedName name="Pship_EIN" hidden="1">[10]shtLookup!$B$35</definedName>
    <definedName name="Pship_NA1" hidden="1">[10]shtLookup!$B$30</definedName>
    <definedName name="Pship_NA2" hidden="1">[10]shtLookup!$B$31</definedName>
    <definedName name="Pship_NA3" hidden="1">[10]shtLookup!$B$32</definedName>
    <definedName name="Pship_NA4" hidden="1">[10]shtLookup!$B$33</definedName>
    <definedName name="Pship_NA5" hidden="1">[10]shtLookup!$B$34</definedName>
    <definedName name="Pship_ServiceCenter" localSheetId="8" hidden="1">#REF!</definedName>
    <definedName name="Pship_ServiceCenter" localSheetId="10" hidden="1">#REF!</definedName>
    <definedName name="Pship_ServiceCenter" hidden="1">#REF!</definedName>
    <definedName name="PSTRESS_RELIEVI" localSheetId="1">#REF!</definedName>
    <definedName name="q_MTEP06_App_AB_Facility" localSheetId="1">#REF!</definedName>
    <definedName name="q_MTEP06_App_AB_Projects" localSheetId="1">#REF!</definedName>
    <definedName name="qqq" localSheetId="2" hidden="1">{#N/A,#N/A,FALSE,"schA"}</definedName>
    <definedName name="qqq" localSheetId="1" hidden="1">{#N/A,#N/A,FALSE,"schA"}</definedName>
    <definedName name="qqq" localSheetId="8" hidden="1">{#N/A,#N/A,FALSE,"schA"}</definedName>
    <definedName name="qqq" localSheetId="10" hidden="1">{#N/A,#N/A,FALSE,"schA"}</definedName>
    <definedName name="qqq" hidden="1">{#N/A,#N/A,FALSE,"schA"}</definedName>
    <definedName name="qqq_1" localSheetId="2" hidden="1">{#N/A,#N/A,FALSE,"schA"}</definedName>
    <definedName name="qqq_1" localSheetId="1" hidden="1">{#N/A,#N/A,FALSE,"schA"}</definedName>
    <definedName name="qqq_1" localSheetId="8" hidden="1">{#N/A,#N/A,FALSE,"schA"}</definedName>
    <definedName name="qqq_1" localSheetId="10" hidden="1">{#N/A,#N/A,FALSE,"schA"}</definedName>
    <definedName name="qqq_1" hidden="1">{#N/A,#N/A,FALSE,"schA"}</definedName>
    <definedName name="qqq_1_1" localSheetId="2" hidden="1">{#N/A,#N/A,FALSE,"schA"}</definedName>
    <definedName name="qqq_1_1" localSheetId="1" hidden="1">{#N/A,#N/A,FALSE,"schA"}</definedName>
    <definedName name="qqq_1_1" localSheetId="8" hidden="1">{#N/A,#N/A,FALSE,"schA"}</definedName>
    <definedName name="qqq_1_1" localSheetId="10" hidden="1">{#N/A,#N/A,FALSE,"schA"}</definedName>
    <definedName name="qqq_1_1" hidden="1">{#N/A,#N/A,FALSE,"schA"}</definedName>
    <definedName name="qqq_1_2" localSheetId="2" hidden="1">{#N/A,#N/A,FALSE,"schA"}</definedName>
    <definedName name="qqq_1_2" localSheetId="1" hidden="1">{#N/A,#N/A,FALSE,"schA"}</definedName>
    <definedName name="qqq_1_2" localSheetId="8" hidden="1">{#N/A,#N/A,FALSE,"schA"}</definedName>
    <definedName name="qqq_1_2" localSheetId="10" hidden="1">{#N/A,#N/A,FALSE,"schA"}</definedName>
    <definedName name="qqq_1_2" hidden="1">{#N/A,#N/A,FALSE,"schA"}</definedName>
    <definedName name="qqq_1_3" localSheetId="2" hidden="1">{#N/A,#N/A,FALSE,"schA"}</definedName>
    <definedName name="qqq_1_3" localSheetId="1" hidden="1">{#N/A,#N/A,FALSE,"schA"}</definedName>
    <definedName name="qqq_1_3" localSheetId="8" hidden="1">{#N/A,#N/A,FALSE,"schA"}</definedName>
    <definedName name="qqq_1_3" localSheetId="10" hidden="1">{#N/A,#N/A,FALSE,"schA"}</definedName>
    <definedName name="qqq_1_3" hidden="1">{#N/A,#N/A,FALSE,"schA"}</definedName>
    <definedName name="qqq_2" localSheetId="2" hidden="1">{#N/A,#N/A,FALSE,"schA"}</definedName>
    <definedName name="qqq_2" localSheetId="1" hidden="1">{#N/A,#N/A,FALSE,"schA"}</definedName>
    <definedName name="qqq_2" localSheetId="8" hidden="1">{#N/A,#N/A,FALSE,"schA"}</definedName>
    <definedName name="qqq_2" localSheetId="10" hidden="1">{#N/A,#N/A,FALSE,"schA"}</definedName>
    <definedName name="qqq_2" hidden="1">{#N/A,#N/A,FALSE,"schA"}</definedName>
    <definedName name="qqq_2_1" localSheetId="2" hidden="1">{#N/A,#N/A,FALSE,"schA"}</definedName>
    <definedName name="qqq_2_1" localSheetId="1" hidden="1">{#N/A,#N/A,FALSE,"schA"}</definedName>
    <definedName name="qqq_2_1" localSheetId="8" hidden="1">{#N/A,#N/A,FALSE,"schA"}</definedName>
    <definedName name="qqq_2_1" localSheetId="10" hidden="1">{#N/A,#N/A,FALSE,"schA"}</definedName>
    <definedName name="qqq_2_1" hidden="1">{#N/A,#N/A,FALSE,"schA"}</definedName>
    <definedName name="qqq_2_2" localSheetId="2" hidden="1">{#N/A,#N/A,FALSE,"schA"}</definedName>
    <definedName name="qqq_2_2" localSheetId="1" hidden="1">{#N/A,#N/A,FALSE,"schA"}</definedName>
    <definedName name="qqq_2_2" localSheetId="8" hidden="1">{#N/A,#N/A,FALSE,"schA"}</definedName>
    <definedName name="qqq_2_2" localSheetId="10" hidden="1">{#N/A,#N/A,FALSE,"schA"}</definedName>
    <definedName name="qqq_2_2" hidden="1">{#N/A,#N/A,FALSE,"schA"}</definedName>
    <definedName name="qqq_2_3" localSheetId="2" hidden="1">{#N/A,#N/A,FALSE,"schA"}</definedName>
    <definedName name="qqq_2_3" localSheetId="1" hidden="1">{#N/A,#N/A,FALSE,"schA"}</definedName>
    <definedName name="qqq_2_3" localSheetId="8" hidden="1">{#N/A,#N/A,FALSE,"schA"}</definedName>
    <definedName name="qqq_2_3" localSheetId="10" hidden="1">{#N/A,#N/A,FALSE,"schA"}</definedName>
    <definedName name="qqq_2_3" hidden="1">{#N/A,#N/A,FALSE,"schA"}</definedName>
    <definedName name="qqq_3" localSheetId="2" hidden="1">{#N/A,#N/A,FALSE,"schA"}</definedName>
    <definedName name="qqq_3" localSheetId="1" hidden="1">{#N/A,#N/A,FALSE,"schA"}</definedName>
    <definedName name="qqq_3" localSheetId="8" hidden="1">{#N/A,#N/A,FALSE,"schA"}</definedName>
    <definedName name="qqq_3" localSheetId="10" hidden="1">{#N/A,#N/A,FALSE,"schA"}</definedName>
    <definedName name="qqq_3" hidden="1">{#N/A,#N/A,FALSE,"schA"}</definedName>
    <definedName name="qqq_3_1" localSheetId="2" hidden="1">{#N/A,#N/A,FALSE,"schA"}</definedName>
    <definedName name="qqq_3_1" localSheetId="1" hidden="1">{#N/A,#N/A,FALSE,"schA"}</definedName>
    <definedName name="qqq_3_1" localSheetId="8" hidden="1">{#N/A,#N/A,FALSE,"schA"}</definedName>
    <definedName name="qqq_3_1" localSheetId="10" hidden="1">{#N/A,#N/A,FALSE,"schA"}</definedName>
    <definedName name="qqq_3_1" hidden="1">{#N/A,#N/A,FALSE,"schA"}</definedName>
    <definedName name="qqq_3_2" localSheetId="2" hidden="1">{#N/A,#N/A,FALSE,"schA"}</definedName>
    <definedName name="qqq_3_2" localSheetId="1" hidden="1">{#N/A,#N/A,FALSE,"schA"}</definedName>
    <definedName name="qqq_3_2" localSheetId="8" hidden="1">{#N/A,#N/A,FALSE,"schA"}</definedName>
    <definedName name="qqq_3_2" localSheetId="10" hidden="1">{#N/A,#N/A,FALSE,"schA"}</definedName>
    <definedName name="qqq_3_2" hidden="1">{#N/A,#N/A,FALSE,"schA"}</definedName>
    <definedName name="qqq_3_3" localSheetId="2" hidden="1">{#N/A,#N/A,FALSE,"schA"}</definedName>
    <definedName name="qqq_3_3" localSheetId="1" hidden="1">{#N/A,#N/A,FALSE,"schA"}</definedName>
    <definedName name="qqq_3_3" localSheetId="8" hidden="1">{#N/A,#N/A,FALSE,"schA"}</definedName>
    <definedName name="qqq_3_3" localSheetId="10" hidden="1">{#N/A,#N/A,FALSE,"schA"}</definedName>
    <definedName name="qqq_3_3" hidden="1">{#N/A,#N/A,FALSE,"schA"}</definedName>
    <definedName name="qqq_4" localSheetId="2" hidden="1">{#N/A,#N/A,FALSE,"schA"}</definedName>
    <definedName name="qqq_4" localSheetId="1" hidden="1">{#N/A,#N/A,FALSE,"schA"}</definedName>
    <definedName name="qqq_4" localSheetId="8" hidden="1">{#N/A,#N/A,FALSE,"schA"}</definedName>
    <definedName name="qqq_4" localSheetId="10" hidden="1">{#N/A,#N/A,FALSE,"schA"}</definedName>
    <definedName name="qqq_4" hidden="1">{#N/A,#N/A,FALSE,"schA"}</definedName>
    <definedName name="qqq_4_1" localSheetId="2" hidden="1">{#N/A,#N/A,FALSE,"schA"}</definedName>
    <definedName name="qqq_4_1" localSheetId="1" hidden="1">{#N/A,#N/A,FALSE,"schA"}</definedName>
    <definedName name="qqq_4_1" localSheetId="8" hidden="1">{#N/A,#N/A,FALSE,"schA"}</definedName>
    <definedName name="qqq_4_1" localSheetId="10" hidden="1">{#N/A,#N/A,FALSE,"schA"}</definedName>
    <definedName name="qqq_4_1" hidden="1">{#N/A,#N/A,FALSE,"schA"}</definedName>
    <definedName name="qqq_4_2" localSheetId="2" hidden="1">{#N/A,#N/A,FALSE,"schA"}</definedName>
    <definedName name="qqq_4_2" localSheetId="1" hidden="1">{#N/A,#N/A,FALSE,"schA"}</definedName>
    <definedName name="qqq_4_2" localSheetId="8" hidden="1">{#N/A,#N/A,FALSE,"schA"}</definedName>
    <definedName name="qqq_4_2" localSheetId="10" hidden="1">{#N/A,#N/A,FALSE,"schA"}</definedName>
    <definedName name="qqq_4_2" hidden="1">{#N/A,#N/A,FALSE,"schA"}</definedName>
    <definedName name="qqq_4_3" localSheetId="2" hidden="1">{#N/A,#N/A,FALSE,"schA"}</definedName>
    <definedName name="qqq_4_3" localSheetId="1" hidden="1">{#N/A,#N/A,FALSE,"schA"}</definedName>
    <definedName name="qqq_4_3" localSheetId="8" hidden="1">{#N/A,#N/A,FALSE,"schA"}</definedName>
    <definedName name="qqq_4_3" localSheetId="10" hidden="1">{#N/A,#N/A,FALSE,"schA"}</definedName>
    <definedName name="qqq_4_3" hidden="1">{#N/A,#N/A,FALSE,"schA"}</definedName>
    <definedName name="qqq_5" localSheetId="2" hidden="1">{#N/A,#N/A,FALSE,"schA"}</definedName>
    <definedName name="qqq_5" localSheetId="1" hidden="1">{#N/A,#N/A,FALSE,"schA"}</definedName>
    <definedName name="qqq_5" localSheetId="8" hidden="1">{#N/A,#N/A,FALSE,"schA"}</definedName>
    <definedName name="qqq_5" localSheetId="10" hidden="1">{#N/A,#N/A,FALSE,"schA"}</definedName>
    <definedName name="qqq_5" hidden="1">{#N/A,#N/A,FALSE,"schA"}</definedName>
    <definedName name="qqq_5_1" localSheetId="2" hidden="1">{#N/A,#N/A,FALSE,"schA"}</definedName>
    <definedName name="qqq_5_1" localSheetId="1" hidden="1">{#N/A,#N/A,FALSE,"schA"}</definedName>
    <definedName name="qqq_5_1" localSheetId="8" hidden="1">{#N/A,#N/A,FALSE,"schA"}</definedName>
    <definedName name="qqq_5_1" localSheetId="10" hidden="1">{#N/A,#N/A,FALSE,"schA"}</definedName>
    <definedName name="qqq_5_1" hidden="1">{#N/A,#N/A,FALSE,"schA"}</definedName>
    <definedName name="qqq_5_2" localSheetId="2" hidden="1">{#N/A,#N/A,FALSE,"schA"}</definedName>
    <definedName name="qqq_5_2" localSheetId="1" hidden="1">{#N/A,#N/A,FALSE,"schA"}</definedName>
    <definedName name="qqq_5_2" localSheetId="8" hidden="1">{#N/A,#N/A,FALSE,"schA"}</definedName>
    <definedName name="qqq_5_2" localSheetId="10" hidden="1">{#N/A,#N/A,FALSE,"schA"}</definedName>
    <definedName name="qqq_5_2" hidden="1">{#N/A,#N/A,FALSE,"schA"}</definedName>
    <definedName name="qqq_5_3" localSheetId="2" hidden="1">{#N/A,#N/A,FALSE,"schA"}</definedName>
    <definedName name="qqq_5_3" localSheetId="1" hidden="1">{#N/A,#N/A,FALSE,"schA"}</definedName>
    <definedName name="qqq_5_3" localSheetId="8" hidden="1">{#N/A,#N/A,FALSE,"schA"}</definedName>
    <definedName name="qqq_5_3" localSheetId="10" hidden="1">{#N/A,#N/A,FALSE,"schA"}</definedName>
    <definedName name="qqq_5_3" hidden="1">{#N/A,#N/A,FALSE,"schA"}</definedName>
    <definedName name="qqqqq1" localSheetId="8" hidden="1">#REF!</definedName>
    <definedName name="qqqqq1" localSheetId="10" hidden="1">#REF!</definedName>
    <definedName name="qqqqq1" hidden="1">#REF!</definedName>
    <definedName name="QQQQQQQ" hidden="1">OFFSET([27]!rngFirstUserDefCol,5,0,25,6)</definedName>
    <definedName name="QUERY1.keep_password" hidden="1">TRUE</definedName>
    <definedName name="QUERY1.query_connection" localSheetId="2" hidden="1">{"DBQ=C:\Access\Theatres.mdb;DefaultDir=C:\Access;Driver={Microsoft Access Driver (*.mdb)};DriverId=25;FIL=MS Access;ImplicitCommitSync=Yes;MaxBufferSize=512;MaxScanRows=8;PageTimeout=5;SafeTransactions=0;Threads=3;UID=admin;UserCommitSync=Yes;"}</definedName>
    <definedName name="QUERY1.query_connection" localSheetId="1" hidden="1">{"DBQ=C:\Access\Theatres.mdb;DefaultDir=C:\Access;Driver={Microsoft Access Driver (*.mdb)};DriverId=25;FIL=MS Access;ImplicitCommitSync=Yes;MaxBufferSize=512;MaxScanRows=8;PageTimeout=5;SafeTransactions=0;Threads=3;UID=admin;UserCommitSync=Yes;"}</definedName>
    <definedName name="QUERY1.query_connection" localSheetId="8" hidden="1">{"DBQ=C:\Access\Theatres.mdb;DefaultDir=C:\Access;Driver={Microsoft Access Driver (*.mdb)};DriverId=25;FIL=MS Access;ImplicitCommitSync=Yes;MaxBufferSize=512;MaxScanRows=8;PageTimeout=5;SafeTransactions=0;Threads=3;UID=admin;UserCommitSync=Yes;"}</definedName>
    <definedName name="QUERY1.query_connection" localSheetId="10" hidden="1">{"DBQ=C:\Access\Theatres.mdb;DefaultDir=C:\Access;Driver={Microsoft Access Driver (*.mdb)};DriverId=25;FIL=MS Access;ImplicitCommitSync=Yes;MaxBufferSize=512;MaxScanRows=8;PageTimeout=5;SafeTransactions=0;Threads=3;UID=admin;UserCommitSync=Yes;"}</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connection_1" localSheetId="2" hidden="1">{"DBQ=C:\Access\Theatres.mdb;DefaultDir=C:\Access;Driver={Microsoft Access Driver (*.mdb)};DriverId=25;FIL=MS Access;ImplicitCommitSync=Yes;MaxBufferSize=512;MaxScanRows=8;PageTimeout=5;SafeTransactions=0;Threads=3;UID=admin;UserCommitSync=Yes;"}</definedName>
    <definedName name="QUERY1.query_connection_1" localSheetId="1" hidden="1">{"DBQ=C:\Access\Theatres.mdb;DefaultDir=C:\Access;Driver={Microsoft Access Driver (*.mdb)};DriverId=25;FIL=MS Access;ImplicitCommitSync=Yes;MaxBufferSize=512;MaxScanRows=8;PageTimeout=5;SafeTransactions=0;Threads=3;UID=admin;UserCommitSync=Yes;"}</definedName>
    <definedName name="QUERY1.query_connection_1" localSheetId="8" hidden="1">{"DBQ=C:\Access\Theatres.mdb;DefaultDir=C:\Access;Driver={Microsoft Access Driver (*.mdb)};DriverId=25;FIL=MS Access;ImplicitCommitSync=Yes;MaxBufferSize=512;MaxScanRows=8;PageTimeout=5;SafeTransactions=0;Threads=3;UID=admin;UserCommitSync=Yes;"}</definedName>
    <definedName name="QUERY1.query_connection_1" localSheetId="10" hidden="1">{"DBQ=C:\Access\Theatres.mdb;DefaultDir=C:\Access;Driver={Microsoft Access Driver (*.mdb)};DriverId=25;FIL=MS Access;ImplicitCommitSync=Yes;MaxBufferSize=512;MaxScanRows=8;PageTimeout=5;SafeTransactions=0;Threads=3;UID=admin;UserCommitSync=Yes;"}</definedName>
    <definedName name="QUERY1.query_connection_1" hidden="1">{"DBQ=C:\Access\Theatres.mdb;DefaultDir=C:\Access;Driver={Microsoft Access Driver (*.mdb)};DriverId=25;FIL=MS Access;ImplicitCommitSync=Yes;MaxBufferSize=512;MaxScanRows=8;PageTimeout=5;SafeTransactions=0;Threads=3;UID=admin;UserCommitSync=Yes;"}</definedName>
    <definedName name="QUERY1.query_definition"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localSheetId="2" hidden="1">{TRUE;FALSE}</definedName>
    <definedName name="QUERY1.query_options" localSheetId="1" hidden="1">{TRUE;FALSE}</definedName>
    <definedName name="QUERY1.query_options" localSheetId="8" hidden="1">{TRUE;FALSE}</definedName>
    <definedName name="QUERY1.query_options" localSheetId="10" hidden="1">{TRUE;FALSE}</definedName>
    <definedName name="QUERY1.query_options" hidden="1">{TRUE;FALSE}</definedName>
    <definedName name="QUERY1.query_options_1" localSheetId="2" hidden="1">{TRUE;FALSE}</definedName>
    <definedName name="QUERY1.query_options_1" localSheetId="1" hidden="1">{TRUE;FALSE}</definedName>
    <definedName name="QUERY1.query_options_1" localSheetId="8" hidden="1">{TRUE;FALSE}</definedName>
    <definedName name="QUERY1.query_options_1" localSheetId="10" hidden="1">{TRUE;FALSE}</definedName>
    <definedName name="QUERY1.query_options_1" hidden="1">{TRUE;FALSE}</definedName>
    <definedName name="QUERY1.query_statement"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QXPORT" localSheetId="1">#REF!</definedName>
    <definedName name="revreq" localSheetId="1">#REF!</definedName>
    <definedName name="rng8805Line8a" hidden="1">[10]shtLookup!$F$64</definedName>
    <definedName name="rngApplicationName" localSheetId="8" hidden="1">#REF!</definedName>
    <definedName name="rngApplicationName" localSheetId="10" hidden="1">#REF!</definedName>
    <definedName name="rngApplicationName" hidden="1">#REF!</definedName>
    <definedName name="rngBegFN1" localSheetId="8" hidden="1">#REF!</definedName>
    <definedName name="rngBegFN1" localSheetId="10" hidden="1">#REF!</definedName>
    <definedName name="rngBegFN1" hidden="1">#REF!</definedName>
    <definedName name="rngBegFN10" localSheetId="8" hidden="1">#REF!</definedName>
    <definedName name="rngBegFN10" localSheetId="10" hidden="1">#REF!</definedName>
    <definedName name="rngBegFN10" hidden="1">#REF!</definedName>
    <definedName name="rngBegFN11" localSheetId="10" hidden="1">#REF!</definedName>
    <definedName name="rngBegFN11" hidden="1">#REF!</definedName>
    <definedName name="rngBegFN12" localSheetId="10" hidden="1">#REF!</definedName>
    <definedName name="rngBegFN12" hidden="1">#REF!</definedName>
    <definedName name="rngBegFN13" localSheetId="10" hidden="1">#REF!</definedName>
    <definedName name="rngBegFN13" hidden="1">#REF!</definedName>
    <definedName name="rngBegFN14" localSheetId="10" hidden="1">#REF!</definedName>
    <definedName name="rngBegFN14" hidden="1">#REF!</definedName>
    <definedName name="rngBegFN15" localSheetId="10" hidden="1">#REF!</definedName>
    <definedName name="rngBegFN15" hidden="1">#REF!</definedName>
    <definedName name="rngBegFN2" localSheetId="10" hidden="1">#REF!</definedName>
    <definedName name="rngBegFN2" hidden="1">#REF!</definedName>
    <definedName name="rngBegFN3" localSheetId="10" hidden="1">#REF!</definedName>
    <definedName name="rngBegFN3" hidden="1">#REF!</definedName>
    <definedName name="rngBegFN4" localSheetId="10" hidden="1">#REF!</definedName>
    <definedName name="rngBegFN4" hidden="1">#REF!</definedName>
    <definedName name="rngBegFN5" localSheetId="10" hidden="1">#REF!</definedName>
    <definedName name="rngBegFN5" hidden="1">#REF!</definedName>
    <definedName name="rngBegFN6" localSheetId="10" hidden="1">#REF!</definedName>
    <definedName name="rngBegFN6" hidden="1">#REF!</definedName>
    <definedName name="rngBegFN7" localSheetId="10" hidden="1">#REF!</definedName>
    <definedName name="rngBegFN7" hidden="1">#REF!</definedName>
    <definedName name="rngBegFN8" localSheetId="10" hidden="1">#REF!</definedName>
    <definedName name="rngBegFN8" hidden="1">#REF!</definedName>
    <definedName name="rngBegFN9" localSheetId="10" hidden="1">#REF!</definedName>
    <definedName name="rngBegFN9" hidden="1">#REF!</definedName>
    <definedName name="rngBrowse" localSheetId="10" hidden="1">#REF!</definedName>
    <definedName name="rngBrowse" hidden="1">#REF!</definedName>
    <definedName name="rngCommandBarName" localSheetId="10" hidden="1">#REF!</definedName>
    <definedName name="rngCommandBarName" hidden="1">#REF!</definedName>
    <definedName name="rngCopy14" localSheetId="10" hidden="1">#REF!</definedName>
    <definedName name="rngCopy14" hidden="1">#REF!</definedName>
    <definedName name="rngCopyAC" localSheetId="10" hidden="1">#REF!</definedName>
    <definedName name="rngCopyAC" hidden="1">#REF!</definedName>
    <definedName name="rngCopyAD" localSheetId="10" hidden="1">#REF!</definedName>
    <definedName name="rngCopyAD" hidden="1">#REF!</definedName>
    <definedName name="rngCopyAE" localSheetId="10" hidden="1">#REF!</definedName>
    <definedName name="rngCopyAE" hidden="1">#REF!</definedName>
    <definedName name="rngCopyFormulasSource" localSheetId="2" hidden="1">'[28]CIN-14'!#REF!</definedName>
    <definedName name="rngCopyFormulasSource" localSheetId="1" hidden="1">#REF!</definedName>
    <definedName name="rngCopyFormulasSource" localSheetId="8" hidden="1">'[28]CIN-14'!#REF!</definedName>
    <definedName name="rngCopyFormulasSource" localSheetId="10" hidden="1">#REF!</definedName>
    <definedName name="rngCopyFormulasSource" hidden="1">'[28]CIN-14'!#REF!</definedName>
    <definedName name="rngCSZ" localSheetId="8" hidden="1">#REF!</definedName>
    <definedName name="rngCSZ" localSheetId="10" hidden="1">#REF!</definedName>
    <definedName name="rngCSZ" hidden="1">#REF!</definedName>
    <definedName name="rngCustomNote" localSheetId="8" hidden="1">#REF!</definedName>
    <definedName name="rngCustomNote" localSheetId="10" hidden="1">#REF!</definedName>
    <definedName name="rngCustomNote" hidden="1">#REF!</definedName>
    <definedName name="rngDefaultPrinter" localSheetId="8" hidden="1">#REF!</definedName>
    <definedName name="rngDefaultPrinter" localSheetId="10" hidden="1">#REF!</definedName>
    <definedName name="rngDefaultPrinter" hidden="1">#REF!</definedName>
    <definedName name="rngDF" localSheetId="10" hidden="1">#REF!</definedName>
    <definedName name="rngDF" hidden="1">#REF!</definedName>
    <definedName name="rngDir" localSheetId="10" hidden="1">#REF!</definedName>
    <definedName name="rngDir" hidden="1">#REF!</definedName>
    <definedName name="rngDirectory" localSheetId="10" hidden="1">#REF!</definedName>
    <definedName name="rngDirectory" hidden="1">#REF!</definedName>
    <definedName name="rngDynToolbarIcons" localSheetId="10" hidden="1">#REF!</definedName>
    <definedName name="rngDynToolbarIcons" hidden="1">#REF!</definedName>
    <definedName name="rngEIN" hidden="1">[29]Instructions!$G$7</definedName>
    <definedName name="rngEndFN1" localSheetId="8" hidden="1">#REF!</definedName>
    <definedName name="rngEndFN1" localSheetId="10" hidden="1">#REF!</definedName>
    <definedName name="rngEndFN1" hidden="1">#REF!</definedName>
    <definedName name="rngEndFN10" localSheetId="8" hidden="1">#REF!</definedName>
    <definedName name="rngEndFN10" localSheetId="10" hidden="1">#REF!</definedName>
    <definedName name="rngEndFN10" hidden="1">#REF!</definedName>
    <definedName name="rngEndFN11" localSheetId="8" hidden="1">#REF!</definedName>
    <definedName name="rngEndFN11" localSheetId="10" hidden="1">#REF!</definedName>
    <definedName name="rngEndFN11" hidden="1">#REF!</definedName>
    <definedName name="rngEndFN12" localSheetId="10" hidden="1">#REF!</definedName>
    <definedName name="rngEndFN12" hidden="1">#REF!</definedName>
    <definedName name="rngEndFN13" localSheetId="10" hidden="1">#REF!</definedName>
    <definedName name="rngEndFN13" hidden="1">#REF!</definedName>
    <definedName name="rngEndFN14" localSheetId="10" hidden="1">#REF!</definedName>
    <definedName name="rngEndFN14" hidden="1">#REF!</definedName>
    <definedName name="rngEndFN15" localSheetId="10" hidden="1">#REF!</definedName>
    <definedName name="rngEndFN15" hidden="1">#REF!</definedName>
    <definedName name="rngEndFN2" localSheetId="10" hidden="1">#REF!</definedName>
    <definedName name="rngEndFN2" hidden="1">#REF!</definedName>
    <definedName name="rngEndFN3" localSheetId="10" hidden="1">#REF!</definedName>
    <definedName name="rngEndFN3" hidden="1">#REF!</definedName>
    <definedName name="rngEndFN4" localSheetId="10" hidden="1">#REF!</definedName>
    <definedName name="rngEndFN4" hidden="1">#REF!</definedName>
    <definedName name="rngEndFN5" localSheetId="10" hidden="1">#REF!</definedName>
    <definedName name="rngEndFN5" hidden="1">#REF!</definedName>
    <definedName name="rngEndFN6" localSheetId="10" hidden="1">#REF!</definedName>
    <definedName name="rngEndFN6" hidden="1">#REF!</definedName>
    <definedName name="rngEndFN7" localSheetId="10" hidden="1">#REF!</definedName>
    <definedName name="rngEndFN7" hidden="1">#REF!</definedName>
    <definedName name="rngEndFN8" localSheetId="10" hidden="1">#REF!</definedName>
    <definedName name="rngEndFN8" hidden="1">#REF!</definedName>
    <definedName name="rngEndFN9" localSheetId="10" hidden="1">#REF!</definedName>
    <definedName name="rngEndFN9" hidden="1">#REF!</definedName>
    <definedName name="rngEntityName" hidden="1">[29]Instructions!$G$6</definedName>
    <definedName name="rngFirstOrNot" localSheetId="8" hidden="1">#REF!</definedName>
    <definedName name="rngFirstOrNot" localSheetId="10" hidden="1">#REF!</definedName>
    <definedName name="rngFirstOrNot" hidden="1">#REF!</definedName>
    <definedName name="rngFirstSheet" localSheetId="8" hidden="1">#REF!</definedName>
    <definedName name="rngFirstSheet" localSheetId="10" hidden="1">#REF!</definedName>
    <definedName name="rngFirstSheet" hidden="1">#REF!</definedName>
    <definedName name="rngFirstUserDefCol" localSheetId="8" hidden="1">#REF!</definedName>
    <definedName name="rngFirstUserDefCol" localSheetId="10" hidden="1">#REF!</definedName>
    <definedName name="rngFirstUserDefCol" hidden="1">#REF!</definedName>
    <definedName name="rngForeignTaxesSelection" localSheetId="10" hidden="1">#REF!</definedName>
    <definedName name="rngForeignTaxesSelection" hidden="1">#REF!</definedName>
    <definedName name="rngForm_10Copy" localSheetId="10" hidden="1">#REF!</definedName>
    <definedName name="rngForm_10Copy" hidden="1">#REF!</definedName>
    <definedName name="rngForm_11Copy" localSheetId="10" hidden="1">#REF!</definedName>
    <definedName name="rngForm_11Copy" hidden="1">#REF!</definedName>
    <definedName name="rngForm_15Copy" localSheetId="10" hidden="1">#REF!</definedName>
    <definedName name="rngForm_15Copy" hidden="1">#REF!</definedName>
    <definedName name="rngForm_2Copy" localSheetId="10" hidden="1">#REF!</definedName>
    <definedName name="rngForm_2Copy" hidden="1">#REF!</definedName>
    <definedName name="rngForm_3Copy" localSheetId="10" hidden="1">#REF!</definedName>
    <definedName name="rngForm_3Copy" hidden="1">#REF!</definedName>
    <definedName name="rngForm_6Copy" localSheetId="10" hidden="1">#REF!</definedName>
    <definedName name="rngForm_6Copy" hidden="1">#REF!</definedName>
    <definedName name="rngForm_7Copy" localSheetId="10" hidden="1">#REF!</definedName>
    <definedName name="rngForm_7Copy" hidden="1">#REF!</definedName>
    <definedName name="rngForm_9Copy" localSheetId="10" hidden="1">#REF!</definedName>
    <definedName name="rngForm_9Copy" hidden="1">#REF!</definedName>
    <definedName name="rngForm8621" localSheetId="8" hidden="1">#REF!,#REF!</definedName>
    <definedName name="rngForm8621" localSheetId="10" hidden="1">#REF!,#REF!</definedName>
    <definedName name="rngForm8621" hidden="1">#REF!,#REF!</definedName>
    <definedName name="rngFromFN" localSheetId="8" hidden="1">#REF!</definedName>
    <definedName name="rngFromFN" localSheetId="10" hidden="1">#REF!</definedName>
    <definedName name="rngFromFN" hidden="1">#REF!</definedName>
    <definedName name="rngFromPtr" localSheetId="8" hidden="1">#REF!</definedName>
    <definedName name="rngFromPtr" localSheetId="10" hidden="1">#REF!</definedName>
    <definedName name="rngFromPtr" hidden="1">#REF!</definedName>
    <definedName name="rngFundTool" localSheetId="8" hidden="1">#REF!</definedName>
    <definedName name="rngFundTool" localSheetId="10" hidden="1">#REF!</definedName>
    <definedName name="rngFundTool" hidden="1">#REF!</definedName>
    <definedName name="rngImageHeader" localSheetId="10" hidden="1">#REF!</definedName>
    <definedName name="rngImageHeader" hidden="1">#REF!</definedName>
    <definedName name="rngImageVer" localSheetId="10" hidden="1">#REF!</definedName>
    <definedName name="rngImageVer" hidden="1">#REF!</definedName>
    <definedName name="rngInitTF" localSheetId="10" hidden="1">#REF!</definedName>
    <definedName name="rngInitTF" hidden="1">#REF!</definedName>
    <definedName name="rngK1Ver" localSheetId="10" hidden="1">#REF!</definedName>
    <definedName name="rngK1Ver" hidden="1">#REF!</definedName>
    <definedName name="rngLinkedAlready" localSheetId="10" hidden="1">#REF!</definedName>
    <definedName name="rngLinkedAlready" hidden="1">#REF!</definedName>
    <definedName name="rngMatrix" localSheetId="10" hidden="1">#REF!</definedName>
    <definedName name="rngMatrix" hidden="1">#REF!</definedName>
    <definedName name="rngMedia" localSheetId="10" hidden="1">#REF!</definedName>
    <definedName name="rngMedia" hidden="1">#REF!</definedName>
    <definedName name="rngNextVersion" localSheetId="10" hidden="1">#REF!</definedName>
    <definedName name="rngNextVersion" hidden="1">#REF!</definedName>
    <definedName name="rngNumToolbarItems" localSheetId="10" hidden="1">#REF!</definedName>
    <definedName name="rngNumToolbarItems" hidden="1">#REF!</definedName>
    <definedName name="rngoffset" localSheetId="10" hidden="1">#REF!</definedName>
    <definedName name="rngoffset" hidden="1">#REF!</definedName>
    <definedName name="rngP_n_T_Option" localSheetId="10" hidden="1">#REF!</definedName>
    <definedName name="rngP_n_T_Option" hidden="1">#REF!</definedName>
    <definedName name="rngPartCountry" localSheetId="10" hidden="1">#REF!</definedName>
    <definedName name="rngPartCountry" hidden="1">#REF!</definedName>
    <definedName name="rngPeriod" hidden="1">[29]Instructions!$G$8</definedName>
    <definedName name="rngPerm" localSheetId="8" hidden="1">#REF!</definedName>
    <definedName name="rngPerm" localSheetId="10" hidden="1">#REF!</definedName>
    <definedName name="rngPerm" hidden="1">#REF!</definedName>
    <definedName name="rngPFIC" localSheetId="8" hidden="1">#REF!</definedName>
    <definedName name="rngPFIC" localSheetId="10" hidden="1">#REF!</definedName>
    <definedName name="rngPFIC" hidden="1">#REF!</definedName>
    <definedName name="rngPT1" localSheetId="8" hidden="1">#REF!</definedName>
    <definedName name="rngPT1" localSheetId="10" hidden="1">#REF!</definedName>
    <definedName name="rngPT1" hidden="1">#REF!</definedName>
    <definedName name="rngRefMatrix_1" localSheetId="10" hidden="1">#REF!</definedName>
    <definedName name="rngRefMatrix_1" hidden="1">#REF!</definedName>
    <definedName name="rngRefMatrix_2" localSheetId="10" hidden="1">#REF!</definedName>
    <definedName name="rngRefMatrix_2" hidden="1">#REF!</definedName>
    <definedName name="rngRefMatrix_3" localSheetId="10" hidden="1">#REF!</definedName>
    <definedName name="rngRefMatrix_3" hidden="1">#REF!</definedName>
    <definedName name="rngRoundMe" localSheetId="10" hidden="1">#REF!</definedName>
    <definedName name="rngRoundMe" hidden="1">#REF!</definedName>
    <definedName name="rngRoundRow" localSheetId="10" hidden="1">#REF!</definedName>
    <definedName name="rngRoundRow" hidden="1">#REF!</definedName>
    <definedName name="rngSavePDF" localSheetId="10" hidden="1">#REF!</definedName>
    <definedName name="rngSavePDF" hidden="1">#REF!</definedName>
    <definedName name="rngSheetNameRow" localSheetId="10" hidden="1">#REF!</definedName>
    <definedName name="rngSheetNameRow" hidden="1">#REF!</definedName>
    <definedName name="rngShortName" localSheetId="10" hidden="1">#REF!</definedName>
    <definedName name="rngShortName" hidden="1">#REF!</definedName>
    <definedName name="rngToFN" localSheetId="10" hidden="1">#REF!</definedName>
    <definedName name="rngToFN" hidden="1">#REF!</definedName>
    <definedName name="rngToPtr" localSheetId="10" hidden="1">#REF!</definedName>
    <definedName name="rngToPtr" hidden="1">#REF!</definedName>
    <definedName name="rngTY" localSheetId="10" hidden="1">#REF!</definedName>
    <definedName name="rngTY" hidden="1">#REF!</definedName>
    <definedName name="rngUserDef_PA" localSheetId="8" hidden="1">OFFSET('WP2 - ADIT'!rngFirstUserDefCol,5,0,25,6)</definedName>
    <definedName name="rngUserDef_PA" localSheetId="10" hidden="1">OFFSET('WP4 - Tax Rates'!rngFirstUserDefCol,5,0,25,6)</definedName>
    <definedName name="rngUserDef_PA" hidden="1">OFFSET(rngFirstUserDefCol,5,0,25,6)</definedName>
    <definedName name="rngViewDR_1" localSheetId="8" hidden="1">#REF!</definedName>
    <definedName name="rngViewDR_1" localSheetId="10" hidden="1">#REF!</definedName>
    <definedName name="rngViewDR_1" hidden="1">#REF!</definedName>
    <definedName name="rngViewDR_2" localSheetId="8" hidden="1">#REF!</definedName>
    <definedName name="rngViewDR_2" localSheetId="10" hidden="1">#REF!</definedName>
    <definedName name="rngViewDR_2" hidden="1">#REF!</definedName>
    <definedName name="rngViewDR_3" localSheetId="8" hidden="1">#REF!</definedName>
    <definedName name="rngViewDR_3" localSheetId="10" hidden="1">#REF!</definedName>
    <definedName name="rngViewDR_3" hidden="1">#REF!</definedName>
    <definedName name="rngViewDR_7" localSheetId="10" hidden="1">#REF!</definedName>
    <definedName name="rngViewDR_7" hidden="1">#REF!</definedName>
    <definedName name="rngViewForm_12" localSheetId="10" hidden="1">#REF!</definedName>
    <definedName name="rngViewForm_12" hidden="1">#REF!</definedName>
    <definedName name="rngViewImageSum" localSheetId="10" hidden="1">#REF!</definedName>
    <definedName name="rngViewImageSum" hidden="1">#REF!</definedName>
    <definedName name="Roll_Up" localSheetId="1">#REF!</definedName>
    <definedName name="Roof" localSheetId="8" hidden="1">{"Roofs Page 1",#N/A,FALSE,"Roof Outline";"Roofs Page 2",#N/A,FALSE,"Roof Outline"}</definedName>
    <definedName name="Roof" localSheetId="10" hidden="1">{"Roofs Page 1",#N/A,FALSE,"Roof Outline";"Roofs Page 2",#N/A,FALSE,"Roof Outline"}</definedName>
    <definedName name="Roof" hidden="1">{"Roofs Page 1",#N/A,FALSE,"Roof Outline";"Roofs Page 2",#N/A,FALSE,"Roof Outline"}</definedName>
    <definedName name="ROOMLBR" localSheetId="1">#REF!</definedName>
    <definedName name="rrrr" localSheetId="2" hidden="1">{#N/A,#N/A,FALSE,"O&amp;M by processes";#N/A,#N/A,FALSE,"Elec Act vs Bud";#N/A,#N/A,FALSE,"G&amp;A";#N/A,#N/A,FALSE,"BGS";#N/A,#N/A,FALSE,"Res Cost"}</definedName>
    <definedName name="rrrr" localSheetId="1" hidden="1">{#N/A,#N/A,FALSE,"O&amp;M by processes";#N/A,#N/A,FALSE,"Elec Act vs Bud";#N/A,#N/A,FALSE,"G&amp;A";#N/A,#N/A,FALSE,"BGS";#N/A,#N/A,FALSE,"Res Cost"}</definedName>
    <definedName name="rrrr" localSheetId="8" hidden="1">{#N/A,#N/A,FALSE,"O&amp;M by processes";#N/A,#N/A,FALSE,"Elec Act vs Bud";#N/A,#N/A,FALSE,"G&amp;A";#N/A,#N/A,FALSE,"BGS";#N/A,#N/A,FALSE,"Res Cost"}</definedName>
    <definedName name="rrrr" localSheetId="10" hidden="1">{#N/A,#N/A,FALSE,"O&amp;M by processes";#N/A,#N/A,FALSE,"Elec Act vs Bud";#N/A,#N/A,FALSE,"G&amp;A";#N/A,#N/A,FALSE,"BGS";#N/A,#N/A,FALSE,"Res Cost"}</definedName>
    <definedName name="rrrr" hidden="1">{#N/A,#N/A,FALSE,"O&amp;M by processes";#N/A,#N/A,FALSE,"Elec Act vs Bud";#N/A,#N/A,FALSE,"G&amp;A";#N/A,#N/A,FALSE,"BGS";#N/A,#N/A,FALSE,"Res Cost"}</definedName>
    <definedName name="s_1" localSheetId="8" hidden="1">{"_200",#N/A,FALSE,"ALLOCATIONS";"_80_1",#N/A,FALSE,"ALLOCATIONS";"_80_2",#N/A,FALSE,"ALLOCATIONS";"_80_3",#N/A,FALSE,"ALLOCATIONS";"_80_4",#N/A,FALSE,"ALLOCATIONS";"_80_5",#N/A,FALSE,"ALLOCATIONS"}</definedName>
    <definedName name="s_1" localSheetId="10" hidden="1">{"_200",#N/A,FALSE,"ALLOCATIONS";"_80_1",#N/A,FALSE,"ALLOCATIONS";"_80_2",#N/A,FALSE,"ALLOCATIONS";"_80_3",#N/A,FALSE,"ALLOCATIONS";"_80_4",#N/A,FALSE,"ALLOCATIONS";"_80_5",#N/A,FALSE,"ALLOCATIONS"}</definedName>
    <definedName name="s_1" hidden="1">{"_200",#N/A,FALSE,"ALLOCATIONS";"_80_1",#N/A,FALSE,"ALLOCATIONS";"_80_2",#N/A,FALSE,"ALLOCATIONS";"_80_3",#N/A,FALSE,"ALLOCATIONS";"_80_4",#N/A,FALSE,"ALLOCATIONS";"_80_5",#N/A,FALSE,"ALLOCATIONS"}</definedName>
    <definedName name="s_2" localSheetId="8" hidden="1">{"_200",#N/A,FALSE,"ALLOCATIONS";"_80_1",#N/A,FALSE,"ALLOCATIONS";"_80_2",#N/A,FALSE,"ALLOCATIONS";"_80_3",#N/A,FALSE,"ALLOCATIONS";"_80_4",#N/A,FALSE,"ALLOCATIONS";"_80_5",#N/A,FALSE,"ALLOCATIONS"}</definedName>
    <definedName name="s_2" localSheetId="10" hidden="1">{"_200",#N/A,FALSE,"ALLOCATIONS";"_80_1",#N/A,FALSE,"ALLOCATIONS";"_80_2",#N/A,FALSE,"ALLOCATIONS";"_80_3",#N/A,FALSE,"ALLOCATIONS";"_80_4",#N/A,FALSE,"ALLOCATIONS";"_80_5",#N/A,FALSE,"ALLOCATIONS"}</definedName>
    <definedName name="s_2" hidden="1">{"_200",#N/A,FALSE,"ALLOCATIONS";"_80_1",#N/A,FALSE,"ALLOCATIONS";"_80_2",#N/A,FALSE,"ALLOCATIONS";"_80_3",#N/A,FALSE,"ALLOCATIONS";"_80_4",#N/A,FALSE,"ALLOCATIONS";"_80_5",#N/A,FALSE,"ALLOCATIONS"}</definedName>
    <definedName name="s_3" localSheetId="8" hidden="1">{"_200",#N/A,FALSE,"ALLOCATIONS";"_80_1",#N/A,FALSE,"ALLOCATIONS";"_80_2",#N/A,FALSE,"ALLOCATIONS";"_80_3",#N/A,FALSE,"ALLOCATIONS";"_80_4",#N/A,FALSE,"ALLOCATIONS";"_80_5",#N/A,FALSE,"ALLOCATIONS"}</definedName>
    <definedName name="s_3" localSheetId="10" hidden="1">{"_200",#N/A,FALSE,"ALLOCATIONS";"_80_1",#N/A,FALSE,"ALLOCATIONS";"_80_2",#N/A,FALSE,"ALLOCATIONS";"_80_3",#N/A,FALSE,"ALLOCATIONS";"_80_4",#N/A,FALSE,"ALLOCATIONS";"_80_5",#N/A,FALSE,"ALLOCATIONS"}</definedName>
    <definedName name="s_3" hidden="1">{"_200",#N/A,FALSE,"ALLOCATIONS";"_80_1",#N/A,FALSE,"ALLOCATIONS";"_80_2",#N/A,FALSE,"ALLOCATIONS";"_80_3",#N/A,FALSE,"ALLOCATIONS";"_80_4",#N/A,FALSE,"ALLOCATIONS";"_80_5",#N/A,FALSE,"ALLOCATIONS"}</definedName>
    <definedName name="SCURVETAB" localSheetId="1">#REF!</definedName>
    <definedName name="sd" localSheetId="8" hidden="1">{"balsheet",#N/A,FALSE,"INCOME";"TB3",#N/A,FALSE,"INCOME";"TAJE",#N/A,FALSE,"TAJE";"_200",#N/A,FALSE,"ALLOCATIONS";"_80_1",#N/A,FALSE,"ALLOCATIONS";"_80_2",#N/A,FALSE,"ALLOCATIONS";"_80_3",#N/A,FALSE,"ALLOCATIONS";"_80_4",#N/A,FALSE,"ALLOCATIONS";"_80_5",#N/A,FALSE,"ALLOCATIONS"}</definedName>
    <definedName name="sd" localSheetId="10" hidden="1">{"balsheet",#N/A,FALSE,"INCOME";"TB3",#N/A,FALSE,"INCOME";"TAJE",#N/A,FALSE,"TAJE";"_200",#N/A,FALSE,"ALLOCATIONS";"_80_1",#N/A,FALSE,"ALLOCATIONS";"_80_2",#N/A,FALSE,"ALLOCATIONS";"_80_3",#N/A,FALSE,"ALLOCATIONS";"_80_4",#N/A,FALSE,"ALLOCATIONS";"_80_5",#N/A,FALSE,"ALLOCATIONS"}</definedName>
    <definedName name="sd" hidden="1">{"balsheet",#N/A,FALSE,"INCOME";"TB3",#N/A,FALSE,"INCOME";"TAJE",#N/A,FALSE,"TAJE";"_200",#N/A,FALSE,"ALLOCATIONS";"_80_1",#N/A,FALSE,"ALLOCATIONS";"_80_2",#N/A,FALSE,"ALLOCATIONS";"_80_3",#N/A,FALSE,"ALLOCATIONS";"_80_4",#N/A,FALSE,"ALLOCATIONS";"_80_5",#N/A,FALSE,"ALLOCATIONS"}</definedName>
    <definedName name="sdggdsdgg" localSheetId="2" hidden="1">{#N/A,#N/A,TRUE,"MAIN FT TERM";#N/A,#N/A,TRUE,"MCI  FT TERM ";#N/A,#N/A,TRUE,"OC12 EQV"}</definedName>
    <definedName name="sdggdsdgg" localSheetId="1" hidden="1">{#N/A,#N/A,TRUE,"MAIN FT TERM";#N/A,#N/A,TRUE,"MCI  FT TERM ";#N/A,#N/A,TRUE,"OC12 EQV"}</definedName>
    <definedName name="sdggdsdgg" localSheetId="8" hidden="1">{#N/A,#N/A,TRUE,"MAIN FT TERM";#N/A,#N/A,TRUE,"MCI  FT TERM ";#N/A,#N/A,TRUE,"OC12 EQV"}</definedName>
    <definedName name="sdggdsdgg" localSheetId="10" hidden="1">{#N/A,#N/A,TRUE,"MAIN FT TERM";#N/A,#N/A,TRUE,"MCI  FT TERM ";#N/A,#N/A,TRUE,"OC12 EQV"}</definedName>
    <definedName name="sdggdsdgg" hidden="1">{#N/A,#N/A,TRUE,"MAIN FT TERM";#N/A,#N/A,TRUE,"MCI  FT TERM ";#N/A,#N/A,TRUE,"OC12 EQV"}</definedName>
    <definedName name="sencount" hidden="1">1</definedName>
    <definedName name="SF" localSheetId="8" hidden="1">{#N/A,#N/A,FALSE,"Aging Summary";#N/A,#N/A,FALSE,"Ratio Analysis";#N/A,#N/A,FALSE,"Test 120 Day Accts";#N/A,#N/A,FALSE,"Tickmarks"}</definedName>
    <definedName name="SF" localSheetId="10" hidden="1">{#N/A,#N/A,FALSE,"Aging Summary";#N/A,#N/A,FALSE,"Ratio Analysis";#N/A,#N/A,FALSE,"Test 120 Day Accts";#N/A,#N/A,FALSE,"Tickmarks"}</definedName>
    <definedName name="SF" hidden="1">{#N/A,#N/A,FALSE,"Aging Summary";#N/A,#N/A,FALSE,"Ratio Analysis";#N/A,#N/A,FALSE,"Test 120 Day Accts";#N/A,#N/A,FALSE,"Tickmarks"}</definedName>
    <definedName name="shiva" localSheetId="2" hidden="1">{#N/A,#N/A,FALSE,"O&amp;M by processes";#N/A,#N/A,FALSE,"Elec Act vs Bud";#N/A,#N/A,FALSE,"G&amp;A";#N/A,#N/A,FALSE,"BGS";#N/A,#N/A,FALSE,"Res Cost"}</definedName>
    <definedName name="shiva" localSheetId="1" hidden="1">{#N/A,#N/A,FALSE,"O&amp;M by processes";#N/A,#N/A,FALSE,"Elec Act vs Bud";#N/A,#N/A,FALSE,"G&amp;A";#N/A,#N/A,FALSE,"BGS";#N/A,#N/A,FALSE,"Res Cost"}</definedName>
    <definedName name="shiva" localSheetId="8" hidden="1">{#N/A,#N/A,FALSE,"O&amp;M by processes";#N/A,#N/A,FALSE,"Elec Act vs Bud";#N/A,#N/A,FALSE,"G&amp;A";#N/A,#N/A,FALSE,"BGS";#N/A,#N/A,FALSE,"Res Cost"}</definedName>
    <definedName name="shiva" localSheetId="10" hidden="1">{#N/A,#N/A,FALSE,"O&amp;M by processes";#N/A,#N/A,FALSE,"Elec Act vs Bud";#N/A,#N/A,FALSE,"G&amp;A";#N/A,#N/A,FALSE,"BGS";#N/A,#N/A,FALSE,"Res Cost"}</definedName>
    <definedName name="shiva" hidden="1">{#N/A,#N/A,FALSE,"O&amp;M by processes";#N/A,#N/A,FALSE,"Elec Act vs Bud";#N/A,#N/A,FALSE,"G&amp;A";#N/A,#N/A,FALSE,"BGS";#N/A,#N/A,FALSE,"Res Cost"}</definedName>
    <definedName name="solver_adj" localSheetId="8" hidden="1">#REF!</definedName>
    <definedName name="solver_adj" localSheetId="10" hidden="1">#REF!</definedName>
    <definedName name="solver_adj" hidden="1">#REF!</definedName>
    <definedName name="solver_lin" hidden="1">0</definedName>
    <definedName name="solver_num" hidden="1">0</definedName>
    <definedName name="solver_opt" localSheetId="8" hidden="1">#REF!</definedName>
    <definedName name="solver_opt" localSheetId="10" hidden="1">#REF!</definedName>
    <definedName name="solver_opt" hidden="1">#REF!</definedName>
    <definedName name="solver_rel1" hidden="1">2</definedName>
    <definedName name="solver_rhs1" hidden="1">17</definedName>
    <definedName name="solver_typ" hidden="1">3</definedName>
    <definedName name="solver_val" hidden="1">0.6</definedName>
    <definedName name="Sort2" localSheetId="2" hidden="1">#REF!</definedName>
    <definedName name="Sort2" localSheetId="1" hidden="1">#REF!</definedName>
    <definedName name="Sort2" localSheetId="8" hidden="1">#REF!</definedName>
    <definedName name="Sort2" localSheetId="10" hidden="1">#REF!</definedName>
    <definedName name="Sort2" hidden="1">#REF!</definedName>
    <definedName name="SPS_COS" localSheetId="1">#REF!</definedName>
    <definedName name="ss" localSheetId="8" hidden="1">{#N/A,#N/A,FALSE,"Aging Summary";#N/A,#N/A,FALSE,"Ratio Analysis";#N/A,#N/A,FALSE,"Test 120 Day Accts";#N/A,#N/A,FALSE,"Tickmarks"}</definedName>
    <definedName name="ss" localSheetId="10" hidden="1">{#N/A,#N/A,FALSE,"Aging Summary";#N/A,#N/A,FALSE,"Ratio Analysis";#N/A,#N/A,FALSE,"Test 120 Day Accts";#N/A,#N/A,FALSE,"Tickmarks"}</definedName>
    <definedName name="ss" hidden="1">{#N/A,#N/A,FALSE,"Aging Summary";#N/A,#N/A,FALSE,"Ratio Analysis";#N/A,#N/A,FALSE,"Test 120 Day Accts";#N/A,#N/A,FALSE,"Tickmarks"}</definedName>
    <definedName name="SS_AVG_SIZE" localSheetId="1">#REF!</definedName>
    <definedName name="SS_WELDING" localSheetId="1">#REF!</definedName>
    <definedName name="SSO" localSheetId="8" hidden="1">{#N/A,#N/A,FALSE,"CF Consolidated 2";#N/A,#N/A,FALSE,"Retail Assump";#N/A,#N/A,FALSE,"CF Retail";#N/A,#N/A,FALSE,"Garage Assumpt 1";#N/A,#N/A,FALSE,"Garage Op Proj";#N/A,#N/A,FALSE,"Hist I&amp;E";#N/A,#N/A,FALSE,"Rent Roll";#N/A,#N/A,FALSE,"RE Taxes";#N/A,#N/A,FALSE,"CAM - BH";#N/A,#N/A,FALSE,"Comm.Condo CAM"}</definedName>
    <definedName name="SSO" localSheetId="10" hidden="1">{#N/A,#N/A,FALSE,"CF Consolidated 2";#N/A,#N/A,FALSE,"Retail Assump";#N/A,#N/A,FALSE,"CF Retail";#N/A,#N/A,FALSE,"Garage Assumpt 1";#N/A,#N/A,FALSE,"Garage Op Proj";#N/A,#N/A,FALSE,"Hist I&amp;E";#N/A,#N/A,FALSE,"Rent Roll";#N/A,#N/A,FALSE,"RE Taxes";#N/A,#N/A,FALSE,"CAM - BH";#N/A,#N/A,FALSE,"Comm.Condo CAM"}</definedName>
    <definedName name="SSO" hidden="1">{#N/A,#N/A,FALSE,"CF Consolidated 2";#N/A,#N/A,FALSE,"Retail Assump";#N/A,#N/A,FALSE,"CF Retail";#N/A,#N/A,FALSE,"Garage Assumpt 1";#N/A,#N/A,FALSE,"Garage Op Proj";#N/A,#N/A,FALSE,"Hist I&amp;E";#N/A,#N/A,FALSE,"Rent Roll";#N/A,#N/A,FALSE,"RE Taxes";#N/A,#N/A,FALSE,"CAM - BH";#N/A,#N/A,FALSE,"Comm.Condo CAM"}</definedName>
    <definedName name="statsrevised" localSheetId="2" hidden="1">{#N/A,#N/A,FALSE,"O&amp;M by processes";#N/A,#N/A,FALSE,"Elec Act vs Bud";#N/A,#N/A,FALSE,"G&amp;A";#N/A,#N/A,FALSE,"BGS";#N/A,#N/A,FALSE,"Res Cost"}</definedName>
    <definedName name="statsrevised" localSheetId="1" hidden="1">{#N/A,#N/A,FALSE,"O&amp;M by processes";#N/A,#N/A,FALSE,"Elec Act vs Bud";#N/A,#N/A,FALSE,"G&amp;A";#N/A,#N/A,FALSE,"BGS";#N/A,#N/A,FALSE,"Res Cost"}</definedName>
    <definedName name="statsrevised" localSheetId="8" hidden="1">{#N/A,#N/A,FALSE,"O&amp;M by processes";#N/A,#N/A,FALSE,"Elec Act vs Bud";#N/A,#N/A,FALSE,"G&amp;A";#N/A,#N/A,FALSE,"BGS";#N/A,#N/A,FALSE,"Res Cost"}</definedName>
    <definedName name="statsrevised" localSheetId="10" hidden="1">{#N/A,#N/A,FALSE,"O&amp;M by processes";#N/A,#N/A,FALSE,"Elec Act vs Bud";#N/A,#N/A,FALSE,"G&amp;A";#N/A,#N/A,FALSE,"BGS";#N/A,#N/A,FALSE,"Res Cost"}</definedName>
    <definedName name="statsrevised" hidden="1">{#N/A,#N/A,FALSE,"O&amp;M by processes";#N/A,#N/A,FALSE,"Elec Act vs Bud";#N/A,#N/A,FALSE,"G&amp;A";#N/A,#N/A,FALSE,"BGS";#N/A,#N/A,FALSE,"Res Cost"}</definedName>
    <definedName name="SteelHide" localSheetId="1">#REF!</definedName>
    <definedName name="storage" localSheetId="2" hidden="1">{#N/A,#N/A,FALSE,"Inv. in cons subs";#N/A,#N/A,FALSE,"Intercomp.";#N/A,#N/A,FALSE,"Common Stock";#N/A,#N/A,FALSE,"Beg. or year re";#N/A,#N/A,FALSE,"Inv. NC sub-undist"}</definedName>
    <definedName name="storage" localSheetId="1" hidden="1">{#N/A,#N/A,FALSE,"Inv. in cons subs";#N/A,#N/A,FALSE,"Intercomp.";#N/A,#N/A,FALSE,"Common Stock";#N/A,#N/A,FALSE,"Beg. or year re";#N/A,#N/A,FALSE,"Inv. NC sub-undist"}</definedName>
    <definedName name="storage" localSheetId="8" hidden="1">{#N/A,#N/A,FALSE,"Inv. in cons subs";#N/A,#N/A,FALSE,"Intercomp.";#N/A,#N/A,FALSE,"Common Stock";#N/A,#N/A,FALSE,"Beg. or year re";#N/A,#N/A,FALSE,"Inv. NC sub-undist"}</definedName>
    <definedName name="storage" localSheetId="10" hidden="1">{#N/A,#N/A,FALSE,"Inv. in cons subs";#N/A,#N/A,FALSE,"Intercomp.";#N/A,#N/A,FALSE,"Common Stock";#N/A,#N/A,FALSE,"Beg. or year re";#N/A,#N/A,FALSE,"Inv. NC sub-undist"}</definedName>
    <definedName name="storage" hidden="1">{#N/A,#N/A,FALSE,"Inv. in cons subs";#N/A,#N/A,FALSE,"Intercomp.";#N/A,#N/A,FALSE,"Common Stock";#N/A,#N/A,FALSE,"Beg. or year re";#N/A,#N/A,FALSE,"Inv. NC sub-undist"}</definedName>
    <definedName name="STRESS_RELIEVIN" localSheetId="1">#REF!</definedName>
    <definedName name="SUMMARIES" localSheetId="1">#REF!</definedName>
    <definedName name="SummaryInsert" localSheetId="1">#REF!</definedName>
    <definedName name="support" localSheetId="2" hidden="1">{#N/A,#N/A,FALSE,"O&amp;M by processes";#N/A,#N/A,FALSE,"Elec Act vs Bud";#N/A,#N/A,FALSE,"G&amp;A";#N/A,#N/A,FALSE,"BGS";#N/A,#N/A,FALSE,"Res Cost"}</definedName>
    <definedName name="support" localSheetId="1" hidden="1">{#N/A,#N/A,FALSE,"O&amp;M by processes";#N/A,#N/A,FALSE,"Elec Act vs Bud";#N/A,#N/A,FALSE,"G&amp;A";#N/A,#N/A,FALSE,"BGS";#N/A,#N/A,FALSE,"Res Cost"}</definedName>
    <definedName name="support" localSheetId="8" hidden="1">{#N/A,#N/A,FALSE,"O&amp;M by processes";#N/A,#N/A,FALSE,"Elec Act vs Bud";#N/A,#N/A,FALSE,"G&amp;A";#N/A,#N/A,FALSE,"BGS";#N/A,#N/A,FALSE,"Res Cost"}</definedName>
    <definedName name="support" localSheetId="10"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2" hidden="1">{#N/A,#N/A,FALSE,"O&amp;M by processes";#N/A,#N/A,FALSE,"Elec Act vs Bud";#N/A,#N/A,FALSE,"G&amp;A";#N/A,#N/A,FALSE,"BGS";#N/A,#N/A,FALSE,"Res Cost"}</definedName>
    <definedName name="supporti" localSheetId="1" hidden="1">{#N/A,#N/A,FALSE,"O&amp;M by processes";#N/A,#N/A,FALSE,"Elec Act vs Bud";#N/A,#N/A,FALSE,"G&amp;A";#N/A,#N/A,FALSE,"BGS";#N/A,#N/A,FALSE,"Res Cost"}</definedName>
    <definedName name="supporti" localSheetId="8" hidden="1">{#N/A,#N/A,FALSE,"O&amp;M by processes";#N/A,#N/A,FALSE,"Elec Act vs Bud";#N/A,#N/A,FALSE,"G&amp;A";#N/A,#N/A,FALSE,"BGS";#N/A,#N/A,FALSE,"Res Cost"}</definedName>
    <definedName name="supporti" localSheetId="10" hidden="1">{#N/A,#N/A,FALSE,"O&amp;M by processes";#N/A,#N/A,FALSE,"Elec Act vs Bud";#N/A,#N/A,FALSE,"G&amp;A";#N/A,#N/A,FALSE,"BGS";#N/A,#N/A,FALSE,"Res Cost"}</definedName>
    <definedName name="supporti" hidden="1">{#N/A,#N/A,FALSE,"O&amp;M by processes";#N/A,#N/A,FALSE,"Elec Act vs Bud";#N/A,#N/A,FALSE,"G&amp;A";#N/A,#N/A,FALSE,"BGS";#N/A,#N/A,FALSE,"Res Cost"}</definedName>
    <definedName name="TABLE_ALL" localSheetId="1">#REF!</definedName>
    <definedName name="TABLELESS4COL" localSheetId="1">#REF!</definedName>
    <definedName name="TABLESUMMARY" localSheetId="1">#REF!</definedName>
    <definedName name="test1" localSheetId="2" hidden="1">{#N/A,#N/A,TRUE,"MAIN FT TERM";#N/A,#N/A,TRUE,"MCI  FT TERM ";#N/A,#N/A,TRUE,"OC12 EQV"}</definedName>
    <definedName name="test1" localSheetId="1" hidden="1">{#N/A,#N/A,TRUE,"MAIN FT TERM";#N/A,#N/A,TRUE,"MCI  FT TERM ";#N/A,#N/A,TRUE,"OC12 EQV"}</definedName>
    <definedName name="test1" localSheetId="8" hidden="1">{#N/A,#N/A,TRUE,"MAIN FT TERM";#N/A,#N/A,TRUE,"MCI  FT TERM ";#N/A,#N/A,TRUE,"OC12 EQV"}</definedName>
    <definedName name="test1" localSheetId="10" hidden="1">{#N/A,#N/A,TRUE,"MAIN FT TERM";#N/A,#N/A,TRUE,"MCI  FT TERM ";#N/A,#N/A,TRUE,"OC12 EQV"}</definedName>
    <definedName name="test1" hidden="1">{#N/A,#N/A,TRUE,"MAIN FT TERM";#N/A,#N/A,TRUE,"MCI  FT TERM ";#N/A,#N/A,TRUE,"OC12 EQV"}</definedName>
    <definedName name="test4" localSheetId="2" hidden="1">{#N/A,#N/A,TRUE,"MAIN FT TERM";#N/A,#N/A,TRUE,"MCI  FT TERM ";#N/A,#N/A,TRUE,"OC12 EQV"}</definedName>
    <definedName name="test4" localSheetId="1" hidden="1">{#N/A,#N/A,TRUE,"MAIN FT TERM";#N/A,#N/A,TRUE,"MCI  FT TERM ";#N/A,#N/A,TRUE,"OC12 EQV"}</definedName>
    <definedName name="test4" localSheetId="8" hidden="1">{#N/A,#N/A,TRUE,"MAIN FT TERM";#N/A,#N/A,TRUE,"MCI  FT TERM ";#N/A,#N/A,TRUE,"OC12 EQV"}</definedName>
    <definedName name="test4" localSheetId="10" hidden="1">{#N/A,#N/A,TRUE,"MAIN FT TERM";#N/A,#N/A,TRUE,"MCI  FT TERM ";#N/A,#N/A,TRUE,"OC12 EQV"}</definedName>
    <definedName name="test4" hidden="1">{#N/A,#N/A,TRUE,"MAIN FT TERM";#N/A,#N/A,TRUE,"MCI  FT TERM ";#N/A,#N/A,TRUE,"OC12 EQV"}</definedName>
    <definedName name="test5" localSheetId="2" hidden="1">{#N/A,#N/A,FALSE,"DAOCM 2차 검토"}</definedName>
    <definedName name="test5" localSheetId="1" hidden="1">{#N/A,#N/A,FALSE,"DAOCM 2차 검토"}</definedName>
    <definedName name="test5" localSheetId="8" hidden="1">{#N/A,#N/A,FALSE,"DAOCM 2차 검토"}</definedName>
    <definedName name="test5" localSheetId="10" hidden="1">{#N/A,#N/A,FALSE,"DAOCM 2차 검토"}</definedName>
    <definedName name="test5" hidden="1">{#N/A,#N/A,FALSE,"DAOCM 2차 검토"}</definedName>
    <definedName name="testing" localSheetId="2" hidden="1">{"detail305",#N/A,FALSE,"BI-305"}</definedName>
    <definedName name="testing" localSheetId="1" hidden="1">{"detail305",#N/A,FALSE,"BI-305"}</definedName>
    <definedName name="testing" localSheetId="8" hidden="1">{"detail305",#N/A,FALSE,"BI-305"}</definedName>
    <definedName name="testing" localSheetId="10" hidden="1">{"detail305",#N/A,FALSE,"BI-305"}</definedName>
    <definedName name="testing" hidden="1">{"detail305",#N/A,FALSE,"BI-305"}</definedName>
    <definedName name="TextRefCopyRangeCount" hidden="1">6</definedName>
    <definedName name="TF" localSheetId="1">#REF!</definedName>
    <definedName name="TITLE" localSheetId="1">#REF!</definedName>
    <definedName name="toma" localSheetId="2" hidden="1">{#N/A,#N/A,FALSE,"O&amp;M by processes";#N/A,#N/A,FALSE,"Elec Act vs Bud";#N/A,#N/A,FALSE,"G&amp;A";#N/A,#N/A,FALSE,"BGS";#N/A,#N/A,FALSE,"Res Cost"}</definedName>
    <definedName name="toma" localSheetId="1" hidden="1">{#N/A,#N/A,FALSE,"O&amp;M by processes";#N/A,#N/A,FALSE,"Elec Act vs Bud";#N/A,#N/A,FALSE,"G&amp;A";#N/A,#N/A,FALSE,"BGS";#N/A,#N/A,FALSE,"Res Cost"}</definedName>
    <definedName name="toma" localSheetId="8" hidden="1">{#N/A,#N/A,FALSE,"O&amp;M by processes";#N/A,#N/A,FALSE,"Elec Act vs Bud";#N/A,#N/A,FALSE,"G&amp;A";#N/A,#N/A,FALSE,"BGS";#N/A,#N/A,FALSE,"Res Cost"}</definedName>
    <definedName name="toma" localSheetId="10"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2" hidden="1">{#N/A,#N/A,FALSE,"O&amp;M by processes";#N/A,#N/A,FALSE,"Elec Act vs Bud";#N/A,#N/A,FALSE,"G&amp;A";#N/A,#N/A,FALSE,"BGS";#N/A,#N/A,FALSE,"Res Cost"}</definedName>
    <definedName name="tomb" localSheetId="1" hidden="1">{#N/A,#N/A,FALSE,"O&amp;M by processes";#N/A,#N/A,FALSE,"Elec Act vs Bud";#N/A,#N/A,FALSE,"G&amp;A";#N/A,#N/A,FALSE,"BGS";#N/A,#N/A,FALSE,"Res Cost"}</definedName>
    <definedName name="tomb" localSheetId="8" hidden="1">{#N/A,#N/A,FALSE,"O&amp;M by processes";#N/A,#N/A,FALSE,"Elec Act vs Bud";#N/A,#N/A,FALSE,"G&amp;A";#N/A,#N/A,FALSE,"BGS";#N/A,#N/A,FALSE,"Res Cost"}</definedName>
    <definedName name="tomb" localSheetId="10"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2" hidden="1">{#N/A,#N/A,FALSE,"O&amp;M by processes";#N/A,#N/A,FALSE,"Elec Act vs Bud";#N/A,#N/A,FALSE,"G&amp;A";#N/A,#N/A,FALSE,"BGS";#N/A,#N/A,FALSE,"Res Cost"}</definedName>
    <definedName name="tomc" localSheetId="1" hidden="1">{#N/A,#N/A,FALSE,"O&amp;M by processes";#N/A,#N/A,FALSE,"Elec Act vs Bud";#N/A,#N/A,FALSE,"G&amp;A";#N/A,#N/A,FALSE,"BGS";#N/A,#N/A,FALSE,"Res Cost"}</definedName>
    <definedName name="tomc" localSheetId="8" hidden="1">{#N/A,#N/A,FALSE,"O&amp;M by processes";#N/A,#N/A,FALSE,"Elec Act vs Bud";#N/A,#N/A,FALSE,"G&amp;A";#N/A,#N/A,FALSE,"BGS";#N/A,#N/A,FALSE,"Res Cost"}</definedName>
    <definedName name="tomc" localSheetId="10"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2" hidden="1">{#N/A,#N/A,FALSE,"O&amp;M by processes";#N/A,#N/A,FALSE,"Elec Act vs Bud";#N/A,#N/A,FALSE,"G&amp;A";#N/A,#N/A,FALSE,"BGS";#N/A,#N/A,FALSE,"Res Cost"}</definedName>
    <definedName name="tomd" localSheetId="1" hidden="1">{#N/A,#N/A,FALSE,"O&amp;M by processes";#N/A,#N/A,FALSE,"Elec Act vs Bud";#N/A,#N/A,FALSE,"G&amp;A";#N/A,#N/A,FALSE,"BGS";#N/A,#N/A,FALSE,"Res Cost"}</definedName>
    <definedName name="tomd" localSheetId="8" hidden="1">{#N/A,#N/A,FALSE,"O&amp;M by processes";#N/A,#N/A,FALSE,"Elec Act vs Bud";#N/A,#N/A,FALSE,"G&amp;A";#N/A,#N/A,FALSE,"BGS";#N/A,#N/A,FALSE,"Res Cost"}</definedName>
    <definedName name="tomd" localSheetId="10"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2" hidden="1">{#N/A,#N/A,FALSE,"O&amp;M by processes";#N/A,#N/A,FALSE,"Elec Act vs Bud";#N/A,#N/A,FALSE,"G&amp;A";#N/A,#N/A,FALSE,"BGS";#N/A,#N/A,FALSE,"Res Cost"}</definedName>
    <definedName name="tomx" localSheetId="1" hidden="1">{#N/A,#N/A,FALSE,"O&amp;M by processes";#N/A,#N/A,FALSE,"Elec Act vs Bud";#N/A,#N/A,FALSE,"G&amp;A";#N/A,#N/A,FALSE,"BGS";#N/A,#N/A,FALSE,"Res Cost"}</definedName>
    <definedName name="tomx" localSheetId="8" hidden="1">{#N/A,#N/A,FALSE,"O&amp;M by processes";#N/A,#N/A,FALSE,"Elec Act vs Bud";#N/A,#N/A,FALSE,"G&amp;A";#N/A,#N/A,FALSE,"BGS";#N/A,#N/A,FALSE,"Res Cost"}</definedName>
    <definedName name="tomx" localSheetId="10"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2" hidden="1">{#N/A,#N/A,FALSE,"O&amp;M by processes";#N/A,#N/A,FALSE,"Elec Act vs Bud";#N/A,#N/A,FALSE,"G&amp;A";#N/A,#N/A,FALSE,"BGS";#N/A,#N/A,FALSE,"Res Cost"}</definedName>
    <definedName name="tomy" localSheetId="1" hidden="1">{#N/A,#N/A,FALSE,"O&amp;M by processes";#N/A,#N/A,FALSE,"Elec Act vs Bud";#N/A,#N/A,FALSE,"G&amp;A";#N/A,#N/A,FALSE,"BGS";#N/A,#N/A,FALSE,"Res Cost"}</definedName>
    <definedName name="tomy" localSheetId="8" hidden="1">{#N/A,#N/A,FALSE,"O&amp;M by processes";#N/A,#N/A,FALSE,"Elec Act vs Bud";#N/A,#N/A,FALSE,"G&amp;A";#N/A,#N/A,FALSE,"BGS";#N/A,#N/A,FALSE,"Res Cost"}</definedName>
    <definedName name="tomy" localSheetId="10"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2" hidden="1">{#N/A,#N/A,FALSE,"O&amp;M by processes";#N/A,#N/A,FALSE,"Elec Act vs Bud";#N/A,#N/A,FALSE,"G&amp;A";#N/A,#N/A,FALSE,"BGS";#N/A,#N/A,FALSE,"Res Cost"}</definedName>
    <definedName name="tomz" localSheetId="1" hidden="1">{#N/A,#N/A,FALSE,"O&amp;M by processes";#N/A,#N/A,FALSE,"Elec Act vs Bud";#N/A,#N/A,FALSE,"G&amp;A";#N/A,#N/A,FALSE,"BGS";#N/A,#N/A,FALSE,"Res Cost"}</definedName>
    <definedName name="tomz" localSheetId="8" hidden="1">{#N/A,#N/A,FALSE,"O&amp;M by processes";#N/A,#N/A,FALSE,"Elec Act vs Bud";#N/A,#N/A,FALSE,"G&amp;A";#N/A,#N/A,FALSE,"BGS";#N/A,#N/A,FALSE,"Res Cost"}</definedName>
    <definedName name="tomz" localSheetId="10" hidden="1">{#N/A,#N/A,FALSE,"O&amp;M by processes";#N/A,#N/A,FALSE,"Elec Act vs Bud";#N/A,#N/A,FALSE,"G&amp;A";#N/A,#N/A,FALSE,"BGS";#N/A,#N/A,FALSE,"Res Cost"}</definedName>
    <definedName name="tomz" hidden="1">{#N/A,#N/A,FALSE,"O&amp;M by processes";#N/A,#N/A,FALSE,"Elec Act vs Bud";#N/A,#N/A,FALSE,"G&amp;A";#N/A,#N/A,FALSE,"BGS";#N/A,#N/A,FALSE,"Res Cost"}</definedName>
    <definedName name="tp" localSheetId="1">#REF!</definedName>
    <definedName name="tt"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PSLBR" localSheetId="1">#REF!</definedName>
    <definedName name="v" localSheetId="2" hidden="1">{"document1",#N/A,FALSE,"Documentation";"document2",#N/A,FALSE,"Documentation"}</definedName>
    <definedName name="v" localSheetId="1" hidden="1">{"document1",#N/A,FALSE,"Documentation";"document2",#N/A,FALSE,"Documentation"}</definedName>
    <definedName name="v" localSheetId="8" hidden="1">{"document1",#N/A,FALSE,"Documentation";"document2",#N/A,FALSE,"Documentation"}</definedName>
    <definedName name="v" localSheetId="10" hidden="1">{"document1",#N/A,FALSE,"Documentation";"document2",#N/A,FALSE,"Documentation"}</definedName>
    <definedName name="v" hidden="1">{"document1",#N/A,FALSE,"Documentation";"document2",#N/A,FALSE,"Documentation"}</definedName>
    <definedName name="v_1" localSheetId="2" hidden="1">{"document1",#N/A,FALSE,"Documentation";"document2",#N/A,FALSE,"Documentation"}</definedName>
    <definedName name="v_1" localSheetId="1" hidden="1">{"document1",#N/A,FALSE,"Documentation";"document2",#N/A,FALSE,"Documentation"}</definedName>
    <definedName name="v_1" localSheetId="8" hidden="1">{"document1",#N/A,FALSE,"Documentation";"document2",#N/A,FALSE,"Documentation"}</definedName>
    <definedName name="v_1" localSheetId="10" hidden="1">{"document1",#N/A,FALSE,"Documentation";"document2",#N/A,FALSE,"Documentation"}</definedName>
    <definedName name="v_1" hidden="1">{"document1",#N/A,FALSE,"Documentation";"document2",#N/A,FALSE,"Documentation"}</definedName>
    <definedName name="VerticalFilter" localSheetId="8" hidden="1">#REF!</definedName>
    <definedName name="VerticalFilter" localSheetId="10" hidden="1">#REF!</definedName>
    <definedName name="VerticalFilter" hidden="1">#REF!</definedName>
    <definedName name="Viastar" localSheetId="8" hidden="1">{#N/A,#N/A,FALSE,"Assumptions",#N/A;#N/A,FALSE,"N-IS-Sum",#N/A,#N/A;FALSE,"N-St-Sum",#N/A,#N/A,FALSE;"Inc Stmt",#N/A,#N/A,FALSE,"Stats"}</definedName>
    <definedName name="Viastar" localSheetId="10" hidden="1">{#N/A,#N/A,FALSE,"Assumptions",#N/A;#N/A,FALSE,"N-IS-Sum",#N/A,#N/A;FALSE,"N-St-Sum",#N/A,#N/A,FALSE;"Inc Stmt",#N/A,#N/A,FALSE,"Stats"}</definedName>
    <definedName name="Viastar" hidden="1">{#N/A,#N/A,FALSE,"Assumptions",#N/A;#N/A,FALSE,"N-IS-Sum",#N/A,#N/A;FALSE,"N-St-Sum",#N/A,#N/A,FALSE;"Inc Stmt",#N/A,#N/A,FALSE,"Stats"}</definedName>
    <definedName name="vj" localSheetId="8" hidden="1">{#N/A,#N/A,FALSE,"Assumptions";#N/A,#N/A,FALSE,"10-Yr - detail";#N/A,#N/A,FALSE,"Rent Roll";#N/A,#N/A,FALSE,"Historical (2)";#N/A,#N/A,FALSE,"RET's";#N/A,#N/A,FALSE,"Lse-Exp.";#N/A,#N/A,FALSE,"Lease Rollover";#N/A,#N/A,FALSE,"Service Contracts"}</definedName>
    <definedName name="vj" localSheetId="10" hidden="1">{#N/A,#N/A,FALSE,"Assumptions";#N/A,#N/A,FALSE,"10-Yr - detail";#N/A,#N/A,FALSE,"Rent Roll";#N/A,#N/A,FALSE,"Historical (2)";#N/A,#N/A,FALSE,"RET's";#N/A,#N/A,FALSE,"Lse-Exp.";#N/A,#N/A,FALSE,"Lease Rollover";#N/A,#N/A,FALSE,"Service Contracts"}</definedName>
    <definedName name="vj" hidden="1">{#N/A,#N/A,FALSE,"Assumptions";#N/A,#N/A,FALSE,"10-Yr - detail";#N/A,#N/A,FALSE,"Rent Roll";#N/A,#N/A,FALSE,"Historical (2)";#N/A,#N/A,FALSE,"RET's";#N/A,#N/A,FALSE,"Lse-Exp.";#N/A,#N/A,FALSE,"Lease Rollover";#N/A,#N/A,FALSE,"Service Contracts"}</definedName>
    <definedName name="w"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AGE_RATE" localSheetId="1">#REF!</definedName>
    <definedName name="Wage0100" localSheetId="1">#REF!</definedName>
    <definedName name="Wage0200" localSheetId="1">#REF!</definedName>
    <definedName name="we" localSheetId="8" hidden="1">{#N/A,#N/A,FALSE,"Aging Summary";#N/A,#N/A,FALSE,"Ratio Analysis";#N/A,#N/A,FALSE,"Test 120 Day Accts";#N/A,#N/A,FALSE,"Tickmarks"}</definedName>
    <definedName name="we" localSheetId="10" hidden="1">{#N/A,#N/A,FALSE,"Aging Summary";#N/A,#N/A,FALSE,"Ratio Analysis";#N/A,#N/A,FALSE,"Test 120 Day Accts";#N/A,#N/A,FALSE,"Tickmarks"}</definedName>
    <definedName name="we" hidden="1">{#N/A,#N/A,FALSE,"Aging Summary";#N/A,#N/A,FALSE,"Ratio Analysis";#N/A,#N/A,FALSE,"Test 120 Day Accts";#N/A,#N/A,FALSE,"Tickmarks"}</definedName>
    <definedName name="wew" localSheetId="8" hidden="1">{#N/A,#N/A,FALSE,"BreakoutFY95";#N/A,#N/A,FALSE,"BreakoutFY96";#N/A,#N/A,FALSE,"BreakoutFY97";#N/A,#N/A,FALSE,"BreakoutFY98"}</definedName>
    <definedName name="wew" localSheetId="10" hidden="1">{#N/A,#N/A,FALSE,"BreakoutFY95";#N/A,#N/A,FALSE,"BreakoutFY96";#N/A,#N/A,FALSE,"BreakoutFY97";#N/A,#N/A,FALSE,"BreakoutFY98"}</definedName>
    <definedName name="wew" hidden="1">{#N/A,#N/A,FALSE,"BreakoutFY95";#N/A,#N/A,FALSE,"BreakoutFY96";#N/A,#N/A,FALSE,"BreakoutFY97";#N/A,#N/A,FALSE,"BreakoutFY98"}</definedName>
    <definedName name="WGT" localSheetId="1">#REF!</definedName>
    <definedName name="wh" localSheetId="2" hidden="1">{#N/A,#N/A,FALSE,"O&amp;M by processes";#N/A,#N/A,FALSE,"Elec Act vs Bud";#N/A,#N/A,FALSE,"G&amp;A";#N/A,#N/A,FALSE,"BGS";#N/A,#N/A,FALSE,"Res Cost"}</definedName>
    <definedName name="wh" localSheetId="1" hidden="1">{#N/A,#N/A,FALSE,"O&amp;M by processes";#N/A,#N/A,FALSE,"Elec Act vs Bud";#N/A,#N/A,FALSE,"G&amp;A";#N/A,#N/A,FALSE,"BGS";#N/A,#N/A,FALSE,"Res Cost"}</definedName>
    <definedName name="wh" localSheetId="8" hidden="1">{#N/A,#N/A,FALSE,"O&amp;M by processes";#N/A,#N/A,FALSE,"Elec Act vs Bud";#N/A,#N/A,FALSE,"G&amp;A";#N/A,#N/A,FALSE,"BGS";#N/A,#N/A,FALSE,"Res Cost"}</definedName>
    <definedName name="wh" localSheetId="10" hidden="1">{#N/A,#N/A,FALSE,"O&amp;M by processes";#N/A,#N/A,FALSE,"Elec Act vs Bud";#N/A,#N/A,FALSE,"G&amp;A";#N/A,#N/A,FALSE,"BGS";#N/A,#N/A,FALSE,"Res Cost"}</definedName>
    <definedName name="wh" hidden="1">{#N/A,#N/A,FALSE,"O&amp;M by processes";#N/A,#N/A,FALSE,"Elec Act vs Bud";#N/A,#N/A,FALSE,"G&amp;A";#N/A,#N/A,FALSE,"BGS";#N/A,#N/A,FALSE,"Res Cost"}</definedName>
    <definedName name="what" localSheetId="2" hidden="1">{#N/A,#N/A,FALSE,"O&amp;M by processes";#N/A,#N/A,FALSE,"Elec Act vs Bud";#N/A,#N/A,FALSE,"G&amp;A";#N/A,#N/A,FALSE,"BGS";#N/A,#N/A,FALSE,"Res Cost"}</definedName>
    <definedName name="what" localSheetId="1" hidden="1">{#N/A,#N/A,FALSE,"O&amp;M by processes";#N/A,#N/A,FALSE,"Elec Act vs Bud";#N/A,#N/A,FALSE,"G&amp;A";#N/A,#N/A,FALSE,"BGS";#N/A,#N/A,FALSE,"Res Cost"}</definedName>
    <definedName name="what" localSheetId="8" hidden="1">{#N/A,#N/A,FALSE,"O&amp;M by processes";#N/A,#N/A,FALSE,"Elec Act vs Bud";#N/A,#N/A,FALSE,"G&amp;A";#N/A,#N/A,FALSE,"BGS";#N/A,#N/A,FALSE,"Res Cost"}</definedName>
    <definedName name="what" localSheetId="10"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2" hidden="1">{#N/A,#N/A,FALSE,"O&amp;M by processes";#N/A,#N/A,FALSE,"Elec Act vs Bud";#N/A,#N/A,FALSE,"G&amp;A";#N/A,#N/A,FALSE,"BGS";#N/A,#N/A,FALSE,"Res Cost"}</definedName>
    <definedName name="Whatwhat" localSheetId="1" hidden="1">{#N/A,#N/A,FALSE,"O&amp;M by processes";#N/A,#N/A,FALSE,"Elec Act vs Bud";#N/A,#N/A,FALSE,"G&amp;A";#N/A,#N/A,FALSE,"BGS";#N/A,#N/A,FALSE,"Res Cost"}</definedName>
    <definedName name="Whatwhat" localSheetId="8" hidden="1">{#N/A,#N/A,FALSE,"O&amp;M by processes";#N/A,#N/A,FALSE,"Elec Act vs Bud";#N/A,#N/A,FALSE,"G&amp;A";#N/A,#N/A,FALSE,"BGS";#N/A,#N/A,FALSE,"Res Cost"}</definedName>
    <definedName name="Whatwhat" localSheetId="10"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2" hidden="1">{#N/A,#N/A,FALSE,"O&amp;M by processes";#N/A,#N/A,FALSE,"Elec Act vs Bud";#N/A,#N/A,FALSE,"G&amp;A";#N/A,#N/A,FALSE,"BGS";#N/A,#N/A,FALSE,"Res Cost"}</definedName>
    <definedName name="who" localSheetId="1" hidden="1">{#N/A,#N/A,FALSE,"O&amp;M by processes";#N/A,#N/A,FALSE,"Elec Act vs Bud";#N/A,#N/A,FALSE,"G&amp;A";#N/A,#N/A,FALSE,"BGS";#N/A,#N/A,FALSE,"Res Cost"}</definedName>
    <definedName name="who" localSheetId="8" hidden="1">{#N/A,#N/A,FALSE,"O&amp;M by processes";#N/A,#N/A,FALSE,"Elec Act vs Bud";#N/A,#N/A,FALSE,"G&amp;A";#N/A,#N/A,FALSE,"BGS";#N/A,#N/A,FALSE,"Res Cost"}</definedName>
    <definedName name="who" localSheetId="10"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2" hidden="1">{#N/A,#N/A,FALSE,"O&amp;M by processes";#N/A,#N/A,FALSE,"Elec Act vs Bud";#N/A,#N/A,FALSE,"G&amp;A";#N/A,#N/A,FALSE,"BGS";#N/A,#N/A,FALSE,"Res Cost"}</definedName>
    <definedName name="whowho" localSheetId="1" hidden="1">{#N/A,#N/A,FALSE,"O&amp;M by processes";#N/A,#N/A,FALSE,"Elec Act vs Bud";#N/A,#N/A,FALSE,"G&amp;A";#N/A,#N/A,FALSE,"BGS";#N/A,#N/A,FALSE,"Res Cost"}</definedName>
    <definedName name="whowho" localSheetId="8" hidden="1">{#N/A,#N/A,FALSE,"O&amp;M by processes";#N/A,#N/A,FALSE,"Elec Act vs Bud";#N/A,#N/A,FALSE,"G&amp;A";#N/A,#N/A,FALSE,"BGS";#N/A,#N/A,FALSE,"Res Cost"}</definedName>
    <definedName name="whowho" localSheetId="10"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2" hidden="1">{#N/A,#N/A,FALSE,"O&amp;M by processes";#N/A,#N/A,FALSE,"Elec Act vs Bud";#N/A,#N/A,FALSE,"G&amp;A";#N/A,#N/A,FALSE,"BGS";#N/A,#N/A,FALSE,"Res Cost"}</definedName>
    <definedName name="whwh" localSheetId="1" hidden="1">{#N/A,#N/A,FALSE,"O&amp;M by processes";#N/A,#N/A,FALSE,"Elec Act vs Bud";#N/A,#N/A,FALSE,"G&amp;A";#N/A,#N/A,FALSE,"BGS";#N/A,#N/A,FALSE,"Res Cost"}</definedName>
    <definedName name="whwh" localSheetId="8" hidden="1">{#N/A,#N/A,FALSE,"O&amp;M by processes";#N/A,#N/A,FALSE,"Elec Act vs Bud";#N/A,#N/A,FALSE,"G&amp;A";#N/A,#N/A,FALSE,"BGS";#N/A,#N/A,FALSE,"Res Cost"}</definedName>
    <definedName name="whwh" localSheetId="10"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2" hidden="1">{#N/A,#N/A,FALSE,"O&amp;M by processes";#N/A,#N/A,FALSE,"Elec Act vs Bud";#N/A,#N/A,FALSE,"G&amp;A";#N/A,#N/A,FALSE,"BGS";#N/A,#N/A,FALSE,"Res Cost"}</definedName>
    <definedName name="why" localSheetId="1" hidden="1">{#N/A,#N/A,FALSE,"O&amp;M by processes";#N/A,#N/A,FALSE,"Elec Act vs Bud";#N/A,#N/A,FALSE,"G&amp;A";#N/A,#N/A,FALSE,"BGS";#N/A,#N/A,FALSE,"Res Cost"}</definedName>
    <definedName name="why" localSheetId="8" hidden="1">{#N/A,#N/A,FALSE,"O&amp;M by processes";#N/A,#N/A,FALSE,"Elec Act vs Bud";#N/A,#N/A,FALSE,"G&amp;A";#N/A,#N/A,FALSE,"BGS";#N/A,#N/A,FALSE,"Res Cost"}</definedName>
    <definedName name="why" localSheetId="10" hidden="1">{#N/A,#N/A,FALSE,"O&amp;M by processes";#N/A,#N/A,FALSE,"Elec Act vs Bud";#N/A,#N/A,FALSE,"G&amp;A";#N/A,#N/A,FALSE,"BGS";#N/A,#N/A,FALSE,"Res Cost"}</definedName>
    <definedName name="why" hidden="1">{#N/A,#N/A,FALSE,"O&amp;M by processes";#N/A,#N/A,FALSE,"Elec Act vs Bud";#N/A,#N/A,FALSE,"G&amp;A";#N/A,#N/A,FALSE,"BGS";#N/A,#N/A,FALSE,"Res Cost"}</definedName>
    <definedName name="wrn" localSheetId="2" hidden="1">{#N/A,#N/A,FALSE,"O&amp;M by processes";#N/A,#N/A,FALSE,"Elec Act vs Bud";#N/A,#N/A,FALSE,"G&amp;A";#N/A,#N/A,FALSE,"BGS";#N/A,#N/A,FALSE,"Res Cost"}</definedName>
    <definedName name="wrn" localSheetId="1" hidden="1">{#N/A,#N/A,FALSE,"O&amp;M by processes";#N/A,#N/A,FALSE,"Elec Act vs Bud";#N/A,#N/A,FALSE,"G&amp;A";#N/A,#N/A,FALSE,"BGS";#N/A,#N/A,FALSE,"Res Cost"}</definedName>
    <definedName name="wrn" localSheetId="8" hidden="1">{#N/A,#N/A,FALSE,"O&amp;M by processes";#N/A,#N/A,FALSE,"Elec Act vs Bud";#N/A,#N/A,FALSE,"G&amp;A";#N/A,#N/A,FALSE,"BGS";#N/A,#N/A,FALSE,"Res Cost"}</definedName>
    <definedName name="wrn" localSheetId="10" hidden="1">{#N/A,#N/A,FALSE,"O&amp;M by processes";#N/A,#N/A,FALSE,"Elec Act vs Bud";#N/A,#N/A,FALSE,"G&amp;A";#N/A,#N/A,FALSE,"BGS";#N/A,#N/A,FALSE,"Res Cost"}</definedName>
    <definedName name="wrn" hidden="1">{#N/A,#N/A,FALSE,"O&amp;M by processes";#N/A,#N/A,FALSE,"Elec Act vs Bud";#N/A,#N/A,FALSE,"G&amp;A";#N/A,#N/A,FALSE,"BGS";#N/A,#N/A,FALSE,"Res Cost"}</definedName>
    <definedName name="wrn.200CFWD." localSheetId="8" hidden="1">{"_200",#N/A,FALSE,"ALLOCATIONS"}</definedName>
    <definedName name="wrn.200CFWD." localSheetId="10" hidden="1">{"_200",#N/A,FALSE,"ALLOCATIONS"}</definedName>
    <definedName name="wrn.200CFWD." hidden="1">{"_200",#N/A,FALSE,"ALLOCATIONS"}</definedName>
    <definedName name="wrn.200CFWD._1" localSheetId="8" hidden="1">{"_200",#N/A,FALSE,"ALLOCATIONS"}</definedName>
    <definedName name="wrn.200CFWD._1" localSheetId="10" hidden="1">{"_200",#N/A,FALSE,"ALLOCATIONS"}</definedName>
    <definedName name="wrn.200CFWD._1" hidden="1">{"_200",#N/A,FALSE,"ALLOCATIONS"}</definedName>
    <definedName name="wrn.200CFWD._2" localSheetId="8" hidden="1">{"_200",#N/A,FALSE,"ALLOCATIONS"}</definedName>
    <definedName name="wrn.200CFWD._2" localSheetId="10" hidden="1">{"_200",#N/A,FALSE,"ALLOCATIONS"}</definedName>
    <definedName name="wrn.200CFWD._2" hidden="1">{"_200",#N/A,FALSE,"ALLOCATIONS"}</definedName>
    <definedName name="wrn.200CFWD._3" localSheetId="8" hidden="1">{"_200",#N/A,FALSE,"ALLOCATIONS"}</definedName>
    <definedName name="wrn.200CFWD._3" localSheetId="10" hidden="1">{"_200",#N/A,FALSE,"ALLOCATIONS"}</definedName>
    <definedName name="wrn.200CFWD._3" hidden="1">{"_200",#N/A,FALSE,"ALLOCATIONS"}</definedName>
    <definedName name="wrn.200SMALL." localSheetId="8" hidden="1">{#N/A,#N/A,FALSE,"ALLOCATIONS"}</definedName>
    <definedName name="wrn.200SMALL." localSheetId="10" hidden="1">{#N/A,#N/A,FALSE,"ALLOCATIONS"}</definedName>
    <definedName name="wrn.200SMALL." hidden="1">{#N/A,#N/A,FALSE,"ALLOCATIONS"}</definedName>
    <definedName name="wrn.200SMALL._1" localSheetId="8" hidden="1">{#N/A,#N/A,FALSE,"ALLOCATIONS"}</definedName>
    <definedName name="wrn.200SMALL._1" localSheetId="10" hidden="1">{#N/A,#N/A,FALSE,"ALLOCATIONS"}</definedName>
    <definedName name="wrn.200SMALL._1" hidden="1">{#N/A,#N/A,FALSE,"ALLOCATIONS"}</definedName>
    <definedName name="wrn.200SMALL._2" localSheetId="8" hidden="1">{#N/A,#N/A,FALSE,"ALLOCATIONS"}</definedName>
    <definedName name="wrn.200SMALL._2" localSheetId="10" hidden="1">{#N/A,#N/A,FALSE,"ALLOCATIONS"}</definedName>
    <definedName name="wrn.200SMALL._2" hidden="1">{#N/A,#N/A,FALSE,"ALLOCATIONS"}</definedName>
    <definedName name="wrn.200SMALL._3" localSheetId="8" hidden="1">{#N/A,#N/A,FALSE,"ALLOCATIONS"}</definedName>
    <definedName name="wrn.200SMALL._3" localSheetId="10" hidden="1">{#N/A,#N/A,FALSE,"ALLOCATIONS"}</definedName>
    <definedName name="wrn.200SMALL._3" hidden="1">{#N/A,#N/A,FALSE,"ALLOCATIONS"}</definedName>
    <definedName name="wrn.275PricingBook." localSheetId="8" hidden="1">{#N/A,#N/A,FALSE,"Assumptions";#N/A,#N/A,FALSE,"Impact Assumptions";#N/A,#N/A,FALSE,"10-Yr - detail";#N/A,#N/A,FALSE,"1,5,10 yr comp";#N/A,#N/A,FALSE,"Lse-Exp.";#N/A,#N/A,FALSE,"Rent Roll";#N/A,#N/A,FALSE,"Historical (2)";#N/A,#N/A,FALSE,"RET's";#N/A,#N/A,FALSE,"Lease Rollover"}</definedName>
    <definedName name="wrn.275PricingBook." localSheetId="10" hidden="1">{#N/A,#N/A,FALSE,"Assumptions";#N/A,#N/A,FALSE,"Impact Assumptions";#N/A,#N/A,FALSE,"10-Yr - detail";#N/A,#N/A,FALSE,"1,5,10 yr comp";#N/A,#N/A,FALSE,"Lse-Exp.";#N/A,#N/A,FALSE,"Rent Roll";#N/A,#N/A,FALSE,"Historical (2)";#N/A,#N/A,FALSE,"RET's";#N/A,#N/A,FALSE,"Lease Rollover"}</definedName>
    <definedName name="wrn.275PricingBook." hidden="1">{#N/A,#N/A,FALSE,"Assumptions";#N/A,#N/A,FALSE,"Impact Assumptions";#N/A,#N/A,FALSE,"10-Yr - detail";#N/A,#N/A,FALSE,"1,5,10 yr comp";#N/A,#N/A,FALSE,"Lse-Exp.";#N/A,#N/A,FALSE,"Rent Roll";#N/A,#N/A,FALSE,"Historical (2)";#N/A,#N/A,FALSE,"RET's";#N/A,#N/A,FALSE,"Lease Rollover"}</definedName>
    <definedName name="wrn.275Schedulles." localSheetId="8" hidden="1">{#N/A,#N/A,FALSE,"Assumptions";#N/A,#N/A,FALSE,"10-Yr - detail";#N/A,#N/A,FALSE,"Rent Roll";#N/A,#N/A,FALSE,"Historical (2)";#N/A,#N/A,FALSE,"RET's";#N/A,#N/A,FALSE,"Lse-Exp.";#N/A,#N/A,FALSE,"Lease Rollover";#N/A,#N/A,FALSE,"Service Contracts"}</definedName>
    <definedName name="wrn.275Schedulles." localSheetId="10" hidden="1">{#N/A,#N/A,FALSE,"Assumptions";#N/A,#N/A,FALSE,"10-Yr - detail";#N/A,#N/A,FALSE,"Rent Roll";#N/A,#N/A,FALSE,"Historical (2)";#N/A,#N/A,FALSE,"RET's";#N/A,#N/A,FALSE,"Lse-Exp.";#N/A,#N/A,FALSE,"Lease Rollover";#N/A,#N/A,FALSE,"Service Contracts"}</definedName>
    <definedName name="wrn.275Schedulles." hidden="1">{#N/A,#N/A,FALSE,"Assumptions";#N/A,#N/A,FALSE,"10-Yr - detail";#N/A,#N/A,FALSE,"Rent Roll";#N/A,#N/A,FALSE,"Historical (2)";#N/A,#N/A,FALSE,"RET's";#N/A,#N/A,FALSE,"Lse-Exp.";#N/A,#N/A,FALSE,"Lease Rollover";#N/A,#N/A,FALSE,"Service Contracts"}</definedName>
    <definedName name="wrn.722." localSheetId="2" hidden="1">{#N/A,#N/A,FALSE,"CURRENT"}</definedName>
    <definedName name="wrn.722." localSheetId="1" hidden="1">{#N/A,#N/A,FALSE,"CURRENT"}</definedName>
    <definedName name="wrn.722." localSheetId="8" hidden="1">{#N/A,#N/A,FALSE,"CURRENT"}</definedName>
    <definedName name="wrn.722." localSheetId="10" hidden="1">{#N/A,#N/A,FALSE,"CURRENT"}</definedName>
    <definedName name="wrn.722." hidden="1">{#N/A,#N/A,FALSE,"CURRENT"}</definedName>
    <definedName name="wrn.Accretion." localSheetId="8" hidden="1">{"Accretion";#N/A;FALSE;"Assum"}</definedName>
    <definedName name="wrn.Accretion." localSheetId="10" hidden="1">{"Accretion";#N/A;FALSE;"Assum"}</definedName>
    <definedName name="wrn.Accretion." hidden="1">{"Accretion";#N/A;FALSE;"Assum"}</definedName>
    <definedName name="wrn.ACCT._.ANALYSIS." localSheetId="2"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8"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0"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RECONS."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2" hidden="1">{#N/A,#N/A,FALSE,"Aging Summary";#N/A,#N/A,FALSE,"Ratio Analysis";#N/A,#N/A,FALSE,"Test 120 Day Accts";#N/A,#N/A,FALSE,"Tickmarks"}</definedName>
    <definedName name="wrn.Aging._.and._.Trend._.Analysis._1" localSheetId="1" hidden="1">{#N/A,#N/A,FALSE,"Aging Summary";#N/A,#N/A,FALSE,"Ratio Analysis";#N/A,#N/A,FALSE,"Test 120 Day Accts";#N/A,#N/A,FALSE,"Tickmarks"}</definedName>
    <definedName name="wrn.Aging._.and._.Trend._.Analysis._1" localSheetId="8" hidden="1">{#N/A,#N/A,FALSE,"Aging Summary";#N/A,#N/A,FALSE,"Ratio Analysis";#N/A,#N/A,FALSE,"Test 120 Day Accts";#N/A,#N/A,FALSE,"Tickmarks"}</definedName>
    <definedName name="wrn.Aging._.and._.Trend._.Analysis._1" localSheetId="10"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localSheetId="8" hidden="1">{#N/A,#N/A,FALSE,"Aging Summary";#N/A,#N/A,FALSE,"Ratio Analysis";#N/A,#N/A,FALSE,"Test 120 Day Accts";#N/A,#N/A,FALSE,"Tickmarks"}</definedName>
    <definedName name="wrn.Aging._.and._.Trend._.Analysis._2" localSheetId="10"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localSheetId="8" hidden="1">{#N/A,#N/A,FALSE,"Aging Summary";#N/A,#N/A,FALSE,"Ratio Analysis";#N/A,#N/A,FALSE,"Test 120 Day Accts";#N/A,#N/A,FALSE,"Tickmarks"}</definedName>
    <definedName name="wrn.Aging._.and._.Trend._.Analysis._3" localSheetId="10"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N._.MODELS." localSheetId="2" hidden="1">{"QTRINC1",#N/A,FALSE,"QTRINC";"QTRINC2",#N/A,FALSE,"QTRINC";"QTRSALES",#N/A,FALSE,"QTRSALES";"ANNSALES",#N/A,FALSE,"ANNSALES";"CASHFLOW",#N/A,FALSE,"CASHFLOW"}</definedName>
    <definedName name="wrn.AGN._.MODELS." localSheetId="1" hidden="1">{"QTRINC1",#N/A,FALSE,"QTRINC";"QTRINC2",#N/A,FALSE,"QTRINC";"QTRSALES",#N/A,FALSE,"QTRSALES";"ANNSALES",#N/A,FALSE,"ANNSALES";"CASHFLOW",#N/A,FALSE,"CASHFLOW"}</definedName>
    <definedName name="wrn.AGN._.MODELS." localSheetId="8" hidden="1">{"QTRINC1",#N/A,FALSE,"QTRINC";"QTRINC2",#N/A,FALSE,"QTRINC";"QTRSALES",#N/A,FALSE,"QTRSALES";"ANNSALES",#N/A,FALSE,"ANNSALES";"CASHFLOW",#N/A,FALSE,"CASHFLOW"}</definedName>
    <definedName name="wrn.AGN._.MODELS." localSheetId="10" hidden="1">{"QTRINC1",#N/A,FALSE,"QTRINC";"QTRINC2",#N/A,FALSE,"QTRINC";"QTRSALES",#N/A,FALSE,"QTRSALES";"ANNSALES",#N/A,FALSE,"ANNSALES";"CASHFLOW",#N/A,FALSE,"CASHFLOW"}</definedName>
    <definedName name="wrn.AGN._.MODELS." hidden="1">{"QTRINC1",#N/A,FALSE,"QTRINC";"QTRINC2",#N/A,FALSE,"QTRINC";"QTRSALES",#N/A,FALSE,"QTRSALES";"ANNSALES",#N/A,FALSE,"ANNSALES";"CASHFLOW",#N/A,FALSE,"CASHFLOW"}</definedName>
    <definedName name="wrn.AGN._.MODELS._1" localSheetId="2" hidden="1">{"QTRINC1",#N/A,FALSE,"QTRINC";"QTRINC2",#N/A,FALSE,"QTRINC";"QTRSALES",#N/A,FALSE,"QTRSALES";"ANNSALES",#N/A,FALSE,"ANNSALES";"CASHFLOW",#N/A,FALSE,"CASHFLOW"}</definedName>
    <definedName name="wrn.AGN._.MODELS._1" localSheetId="1" hidden="1">{"QTRINC1",#N/A,FALSE,"QTRINC";"QTRINC2",#N/A,FALSE,"QTRINC";"QTRSALES",#N/A,FALSE,"QTRSALES";"ANNSALES",#N/A,FALSE,"ANNSALES";"CASHFLOW",#N/A,FALSE,"CASHFLOW"}</definedName>
    <definedName name="wrn.AGN._.MODELS._1" localSheetId="8" hidden="1">{"QTRINC1",#N/A,FALSE,"QTRINC";"QTRINC2",#N/A,FALSE,"QTRINC";"QTRSALES",#N/A,FALSE,"QTRSALES";"ANNSALES",#N/A,FALSE,"ANNSALES";"CASHFLOW",#N/A,FALSE,"CASHFLOW"}</definedName>
    <definedName name="wrn.AGN._.MODELS._1" localSheetId="10" hidden="1">{"QTRINC1",#N/A,FALSE,"QTRINC";"QTRINC2",#N/A,FALSE,"QTRINC";"QTRSALES",#N/A,FALSE,"QTRSALES";"ANNSALES",#N/A,FALSE,"ANNSALES";"CASHFLOW",#N/A,FALSE,"CASHFLOW"}</definedName>
    <definedName name="wrn.AGN._.MODELS._1" hidden="1">{"QTRINC1",#N/A,FALSE,"QTRINC";"QTRINC2",#N/A,FALSE,"QTRINC";"QTRSALES",#N/A,FALSE,"QTRSALES";"ANNSALES",#N/A,FALSE,"ANNSALES";"CASHFLOW",#N/A,FALSE,"CASHFLOW"}</definedName>
    <definedName name="wrn.AGT." localSheetId="2" hidden="1">{"AGT",#N/A,FALSE,"Revenue"}</definedName>
    <definedName name="wrn.AGT." localSheetId="1" hidden="1">{"AGT",#N/A,FALSE,"Revenue"}</definedName>
    <definedName name="wrn.AGT." localSheetId="8" hidden="1">{"AGT",#N/A,FALSE,"Revenue"}</definedName>
    <definedName name="wrn.AGT." localSheetId="10" hidden="1">{"AGT",#N/A,FALSE,"Revenue"}</definedName>
    <definedName name="wrn.AGT." hidden="1">{"AGT",#N/A,FALSE,"Revenue"}</definedName>
    <definedName name="wrn.ALL."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Exhibits."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rst._.Pass._.Schedules." localSheetId="8"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10"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input."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Schedules." localSheetId="8" hidden="1">{#N/A,#N/A,FALSE,"CF Consolidated 2";#N/A,#N/A,FALSE,"Retail Assump";#N/A,#N/A,FALSE,"CF Retail";#N/A,#N/A,FALSE,"Garage Assumpt 1";#N/A,#N/A,FALSE,"Garage Op Proj";#N/A,#N/A,FALSE,"Hist I&amp;E";#N/A,#N/A,FALSE,"Rent Roll";#N/A,#N/A,FALSE,"RE Taxes";#N/A,#N/A,FALSE,"CAM - BH";#N/A,#N/A,FALSE,"Comm.Condo CAM"}</definedName>
    <definedName name="wrn.All._.Schedules." localSheetId="10" hidden="1">{#N/A,#N/A,FALSE,"CF Consolidated 2";#N/A,#N/A,FALSE,"Retail Assump";#N/A,#N/A,FALSE,"CF Retail";#N/A,#N/A,FALSE,"Garage Assumpt 1";#N/A,#N/A,FALSE,"Garage Op Proj";#N/A,#N/A,FALSE,"Hist I&amp;E";#N/A,#N/A,FALSE,"Rent Roll";#N/A,#N/A,FALSE,"RE Taxes";#N/A,#N/A,FALSE,"CAM - BH";#N/A,#N/A,FALSE,"Comm.Condo CAM"}</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ll._.Schedules2" localSheetId="8" hidden="1">{#N/A,#N/A,FALSE,"CF Consolidated 2";#N/A,#N/A,FALSE,"Retail Assump";#N/A,#N/A,FALSE,"CF Retail";#N/A,#N/A,FALSE,"Garage Assumpt 1";#N/A,#N/A,FALSE,"Garage Op Proj";#N/A,#N/A,FALSE,"Hist I&amp;E";#N/A,#N/A,FALSE,"Rent Roll";#N/A,#N/A,FALSE,"RE Taxes";#N/A,#N/A,FALSE,"CAM - BH";#N/A,#N/A,FALSE,"Comm.Condo CAM"}</definedName>
    <definedName name="wrn.All._.Schedules2" localSheetId="10" hidden="1">{#N/A,#N/A,FALSE,"CF Consolidated 2";#N/A,#N/A,FALSE,"Retail Assump";#N/A,#N/A,FALSE,"CF Retail";#N/A,#N/A,FALSE,"Garage Assumpt 1";#N/A,#N/A,FALSE,"Garage Op Proj";#N/A,#N/A,FALSE,"Hist I&amp;E";#N/A,#N/A,FALSE,"Rent Roll";#N/A,#N/A,FALSE,"RE Taxes";#N/A,#N/A,FALSE,"CAM - BH";#N/A,#N/A,FALSE,"Comm.Condo CAM"}</definedName>
    <definedName name="wrn.All._.Schedules2" hidden="1">{#N/A,#N/A,FALSE,"CF Consolidated 2";#N/A,#N/A,FALSE,"Retail Assump";#N/A,#N/A,FALSE,"CF Retail";#N/A,#N/A,FALSE,"Garage Assumpt 1";#N/A,#N/A,FALSE,"Garage Op Proj";#N/A,#N/A,FALSE,"Hist I&amp;E";#N/A,#N/A,FALSE,"Rent Roll";#N/A,#N/A,FALSE,"RE Taxes";#N/A,#N/A,FALSE,"CAM - BH";#N/A,#N/A,FALSE,"Comm.Condo CAM"}</definedName>
    <definedName name="wrn.all._.sheet." localSheetId="2" hidden="1">{#N/A,#N/A,TRUE,"MAIN FT TERM";#N/A,#N/A,TRUE,"MCI  FT TERM ";#N/A,#N/A,TRUE,"OC12 EQV"}</definedName>
    <definedName name="wrn.all._.sheet." localSheetId="1" hidden="1">{#N/A,#N/A,TRUE,"MAIN FT TERM";#N/A,#N/A,TRUE,"MCI  FT TERM ";#N/A,#N/A,TRUE,"OC12 EQV"}</definedName>
    <definedName name="wrn.all._.sheet." localSheetId="8" hidden="1">{#N/A,#N/A,TRUE,"MAIN FT TERM";#N/A,#N/A,TRUE,"MCI  FT TERM ";#N/A,#N/A,TRUE,"OC12 EQV"}</definedName>
    <definedName name="wrn.all._.sheet." localSheetId="10" hidden="1">{#N/A,#N/A,TRUE,"MAIN FT TERM";#N/A,#N/A,TRUE,"MCI  FT TERM ";#N/A,#N/A,TRUE,"OC12 EQV"}</definedName>
    <definedName name="wrn.all._.sheet." hidden="1">{#N/A,#N/A,TRUE,"MAIN FT TERM";#N/A,#N/A,TRUE,"MCI  FT TERM ";#N/A,#N/A,TRUE,"OC12 EQV"}</definedName>
    <definedName name="wrn.all._.sheets." localSheetId="2" hidden="1">{#N/A,#N/A,TRUE,"MAIN FT TERM";#N/A,#N/A,TRUE,"MCI  FT TERM ";#N/A,#N/A,TRUE,"OC12 EQV"}</definedName>
    <definedName name="wrn.all._.sheets." localSheetId="1" hidden="1">{#N/A,#N/A,TRUE,"MAIN FT TERM";#N/A,#N/A,TRUE,"MCI  FT TERM ";#N/A,#N/A,TRUE,"OC12 EQV"}</definedName>
    <definedName name="wrn.all._.sheets." localSheetId="8" hidden="1">{#N/A,#N/A,TRUE,"MAIN FT TERM";#N/A,#N/A,TRUE,"MCI  FT TERM ";#N/A,#N/A,TRUE,"OC12 EQV"}</definedName>
    <definedName name="wrn.all._.sheets." localSheetId="10" hidden="1">{#N/A,#N/A,TRUE,"MAIN FT TERM";#N/A,#N/A,TRUE,"MCI  FT TERM ";#N/A,#N/A,TRUE,"OC12 EQV"}</definedName>
    <definedName name="wrn.all._.sheets." hidden="1">{#N/A,#N/A,TRUE,"MAIN FT TERM";#N/A,#N/A,TRUE,"MCI  FT TERM ";#N/A,#N/A,TRUE,"OC12 EQV"}</definedName>
    <definedName name="wrn.ALL._.STATEMENTS." localSheetId="2" hidden="1">{"BALANCE SHEET",#N/A,FALSE,"Balance Sheet";"INCOME STATEMENT",#N/A,FALSE,"Income Statement";"STMT OF CASH FLOWS",#N/A,FALSE,"Cash Flows Indirect";"PARTNERS CAPITAL STMT",#N/A,FALSE,"Partners Capital"}</definedName>
    <definedName name="wrn.ALL._.STATEMENTS." localSheetId="1" hidden="1">{"BALANCE SHEET",#N/A,FALSE,"Balance Sheet";"INCOME STATEMENT",#N/A,FALSE,"Income Statement";"STMT OF CASH FLOWS",#N/A,FALSE,"Cash Flows Indirect";"PARTNERS CAPITAL STMT",#N/A,FALSE,"Partners Capital"}</definedName>
    <definedName name="wrn.ALL._.STATEMENTS." localSheetId="8" hidden="1">{"BALANCE SHEET",#N/A,FALSE,"Balance Sheet";"INCOME STATEMENT",#N/A,FALSE,"Income Statement";"STMT OF CASH FLOWS",#N/A,FALSE,"Cash Flows Indirect";"PARTNERS CAPITAL STMT",#N/A,FALSE,"Partners Capital"}</definedName>
    <definedName name="wrn.ALL._.STATEMENTS." localSheetId="10"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STATEMENTS._1" localSheetId="2" hidden="1">{"BALANCE SHEET",#N/A,FALSE,"Balance Sheet";"INCOME STATEMENT",#N/A,FALSE,"Income Statement";"STMT OF CASH FLOWS",#N/A,FALSE,"Cash Flows Indirect";"PARTNERS CAPITAL STMT",#N/A,FALSE,"Partners Capital"}</definedName>
    <definedName name="wrn.ALL._.STATEMENTS._1" localSheetId="1" hidden="1">{"BALANCE SHEET",#N/A,FALSE,"Balance Sheet";"INCOME STATEMENT",#N/A,FALSE,"Income Statement";"STMT OF CASH FLOWS",#N/A,FALSE,"Cash Flows Indirect";"PARTNERS CAPITAL STMT",#N/A,FALSE,"Partners Capital"}</definedName>
    <definedName name="wrn.ALL._.STATEMENTS._1" localSheetId="8" hidden="1">{"BALANCE SHEET",#N/A,FALSE,"Balance Sheet";"INCOME STATEMENT",#N/A,FALSE,"Income Statement";"STMT OF CASH FLOWS",#N/A,FALSE,"Cash Flows Indirect";"PARTNERS CAPITAL STMT",#N/A,FALSE,"Partners Capital"}</definedName>
    <definedName name="wrn.ALL._.STATEMENTS._1" localSheetId="10" hidden="1">{"BALANCE SHEET",#N/A,FALSE,"Balance Sheet";"INCOME STATEMENT",#N/A,FALSE,"Income Statement";"STMT OF CASH FLOWS",#N/A,FALSE,"Cash Flows Indirect";"PARTNERS CAPITAL STMT",#N/A,FALSE,"Partners Capital"}</definedName>
    <definedName name="wrn.ALL._.STATEMENTS._1" hidden="1">{"BALANCE SHEET",#N/A,FALSE,"Balance Sheet";"INCOME STATEMENT",#N/A,FALSE,"Income Statement";"STMT OF CASH FLOWS",#N/A,FALSE,"Cash Flows Indirect";"PARTNERS CAPITAL STMT",#N/A,FALSE,"Partners Capital"}</definedName>
    <definedName name="wrn.All._.Worksheets."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1" localSheetId="2" hidden="1">{#N/A,#N/A,FALSE,"Detail";#N/A,#N/A,FALSE,"10019";#N/A,#N/A,FALSE,"10001 JE";#N/A,#N/A,FALSE,"10004 JE";#N/A,#N/A,FALSE,"10014 JE";#N/A,#N/A,FALSE,"10017 JE";#N/A,#N/A,FALSE,"66101 JE";#N/A,#N/A,FALSE,"21001 JE";#N/A,#N/A,FALSE,"21002 JE";#N/A,#N/A,FALSE,"21003 JE";#N/A,#N/A,FALSE,"21004 JE";#N/A,#N/A,FALSE,"66001 JE"}</definedName>
    <definedName name="wrn.all._1" localSheetId="1" hidden="1">{#N/A,#N/A,FALSE,"Detail";#N/A,#N/A,FALSE,"10019";#N/A,#N/A,FALSE,"10001 JE";#N/A,#N/A,FALSE,"10004 JE";#N/A,#N/A,FALSE,"10014 JE";#N/A,#N/A,FALSE,"10017 JE";#N/A,#N/A,FALSE,"66101 JE";#N/A,#N/A,FALSE,"21001 JE";#N/A,#N/A,FALSE,"21002 JE";#N/A,#N/A,FALSE,"21003 JE";#N/A,#N/A,FALSE,"21004 JE";#N/A,#N/A,FALSE,"66001 JE"}</definedName>
    <definedName name="wrn.all._1" localSheetId="8" hidden="1">{#N/A,#N/A,FALSE,"Detail";#N/A,#N/A,FALSE,"10019";#N/A,#N/A,FALSE,"10001 JE";#N/A,#N/A,FALSE,"10004 JE";#N/A,#N/A,FALSE,"10014 JE";#N/A,#N/A,FALSE,"10017 JE";#N/A,#N/A,FALSE,"66101 JE";#N/A,#N/A,FALSE,"21001 JE";#N/A,#N/A,FALSE,"21002 JE";#N/A,#N/A,FALSE,"21003 JE";#N/A,#N/A,FALSE,"21004 JE";#N/A,#N/A,FALSE,"66001 JE"}</definedName>
    <definedName name="wrn.all._1" localSheetId="10" hidden="1">{#N/A,#N/A,FALSE,"Detail";#N/A,#N/A,FALSE,"10019";#N/A,#N/A,FALSE,"10001 JE";#N/A,#N/A,FALSE,"10004 JE";#N/A,#N/A,FALSE,"10014 JE";#N/A,#N/A,FALSE,"10017 JE";#N/A,#N/A,FALSE,"66101 JE";#N/A,#N/A,FALSE,"21001 JE";#N/A,#N/A,FALSE,"21002 JE";#N/A,#N/A,FALSE,"21003 JE";#N/A,#N/A,FALSE,"21004 JE";#N/A,#N/A,FALSE,"66001 JE"}</definedName>
    <definedName name="wrn.all._1" hidden="1">{#N/A,#N/A,FALSE,"Detail";#N/A,#N/A,FALSE,"10019";#N/A,#N/A,FALSE,"10001 JE";#N/A,#N/A,FALSE,"10004 JE";#N/A,#N/A,FALSE,"10014 JE";#N/A,#N/A,FALSE,"10017 JE";#N/A,#N/A,FALSE,"66101 JE";#N/A,#N/A,FALSE,"21001 JE";#N/A,#N/A,FALSE,"21002 JE";#N/A,#N/A,FALSE,"21003 JE";#N/A,#N/A,FALSE,"21004 JE";#N/A,#N/A,FALSE,"66001 JE"}</definedName>
    <definedName name="wrn.ALLOCATIONS." localSheetId="8" hidden="1">{"_200",#N/A,FALSE,"ALLOCATIONS";"_80_1",#N/A,FALSE,"ALLOCATIONS";"_80_2",#N/A,FALSE,"ALLOCATIONS";"_80_3",#N/A,FALSE,"ALLOCATIONS";"_80_4",#N/A,FALSE,"ALLOCATIONS";"_80_5",#N/A,FALSE,"ALLOCATIONS"}</definedName>
    <definedName name="wrn.ALLOCATIONS." localSheetId="10" hidden="1">{"_200",#N/A,FALSE,"ALLOCATIONS";"_80_1",#N/A,FALSE,"ALLOCATIONS";"_80_2",#N/A,FALSE,"ALLOCATIONS";"_80_3",#N/A,FALSE,"ALLOCATIONS";"_80_4",#N/A,FALSE,"ALLOCATIONS";"_80_5",#N/A,FALSE,"ALLOCATIONS"}</definedName>
    <definedName name="wrn.ALLOCATIONS." hidden="1">{"_200",#N/A,FALSE,"ALLOCATIONS";"_80_1",#N/A,FALSE,"ALLOCATIONS";"_80_2",#N/A,FALSE,"ALLOCATIONS";"_80_3",#N/A,FALSE,"ALLOCATIONS";"_80_4",#N/A,FALSE,"ALLOCATIONS";"_80_5",#N/A,FALSE,"ALLOCATIONS"}</definedName>
    <definedName name="wrn.ALLOCATIONS._1" localSheetId="8" hidden="1">{"_200",#N/A,FALSE,"ALLOCATIONS";"_80_1",#N/A,FALSE,"ALLOCATIONS";"_80_2",#N/A,FALSE,"ALLOCATIONS";"_80_3",#N/A,FALSE,"ALLOCATIONS";"_80_4",#N/A,FALSE,"ALLOCATIONS";"_80_5",#N/A,FALSE,"ALLOCATIONS"}</definedName>
    <definedName name="wrn.ALLOCATIONS._1" localSheetId="10" hidden="1">{"_200",#N/A,FALSE,"ALLOCATIONS";"_80_1",#N/A,FALSE,"ALLOCATIONS";"_80_2",#N/A,FALSE,"ALLOCATIONS";"_80_3",#N/A,FALSE,"ALLOCATIONS";"_80_4",#N/A,FALSE,"ALLOCATIONS";"_80_5",#N/A,FALSE,"ALLOCATIONS"}</definedName>
    <definedName name="wrn.ALLOCATIONS._1" hidden="1">{"_200",#N/A,FALSE,"ALLOCATIONS";"_80_1",#N/A,FALSE,"ALLOCATIONS";"_80_2",#N/A,FALSE,"ALLOCATIONS";"_80_3",#N/A,FALSE,"ALLOCATIONS";"_80_4",#N/A,FALSE,"ALLOCATIONS";"_80_5",#N/A,FALSE,"ALLOCATIONS"}</definedName>
    <definedName name="wrn.ALLOCATIONS._2" localSheetId="8" hidden="1">{"_200",#N/A,FALSE,"ALLOCATIONS";"_80_1",#N/A,FALSE,"ALLOCATIONS";"_80_2",#N/A,FALSE,"ALLOCATIONS";"_80_3",#N/A,FALSE,"ALLOCATIONS";"_80_4",#N/A,FALSE,"ALLOCATIONS";"_80_5",#N/A,FALSE,"ALLOCATIONS"}</definedName>
    <definedName name="wrn.ALLOCATIONS._2" localSheetId="10" hidden="1">{"_200",#N/A,FALSE,"ALLOCATIONS";"_80_1",#N/A,FALSE,"ALLOCATIONS";"_80_2",#N/A,FALSE,"ALLOCATIONS";"_80_3",#N/A,FALSE,"ALLOCATIONS";"_80_4",#N/A,FALSE,"ALLOCATIONS";"_80_5",#N/A,FALSE,"ALLOCATIONS"}</definedName>
    <definedName name="wrn.ALLOCATIONS._2" hidden="1">{"_200",#N/A,FALSE,"ALLOCATIONS";"_80_1",#N/A,FALSE,"ALLOCATIONS";"_80_2",#N/A,FALSE,"ALLOCATIONS";"_80_3",#N/A,FALSE,"ALLOCATIONS";"_80_4",#N/A,FALSE,"ALLOCATIONS";"_80_5",#N/A,FALSE,"ALLOCATIONS"}</definedName>
    <definedName name="wrn.ALLOCATIONS._3" localSheetId="8" hidden="1">{"_200",#N/A,FALSE,"ALLOCATIONS";"_80_1",#N/A,FALSE,"ALLOCATIONS";"_80_2",#N/A,FALSE,"ALLOCATIONS";"_80_3",#N/A,FALSE,"ALLOCATIONS";"_80_4",#N/A,FALSE,"ALLOCATIONS";"_80_5",#N/A,FALSE,"ALLOCATIONS"}</definedName>
    <definedName name="wrn.ALLOCATIONS._3" localSheetId="10" hidden="1">{"_200",#N/A,FALSE,"ALLOCATIONS";"_80_1",#N/A,FALSE,"ALLOCATIONS";"_80_2",#N/A,FALSE,"ALLOCATIONS";"_80_3",#N/A,FALSE,"ALLOCATIONS";"_80_4",#N/A,FALSE,"ALLOCATIONS";"_80_5",#N/A,FALSE,"ALLOCATIONS"}</definedName>
    <definedName name="wrn.ALLOCATIONS._3" hidden="1">{"_200",#N/A,FALSE,"ALLOCATIONS";"_80_1",#N/A,FALSE,"ALLOCATIONS";"_80_2",#N/A,FALSE,"ALLOCATIONS";"_80_3",#N/A,FALSE,"ALLOCATIONS";"_80_4",#N/A,FALSE,"ALLOCATIONS";"_80_5",#N/A,FALSE,"ALLOCATIONS"}</definedName>
    <definedName name="wrn.Annual._.Cashflows." localSheetId="8" hidden="1">{"Revenues",#N/A,FALSE,"MDU";"Depreciation",#N/A,FALSE,"MDU";"Debt",#N/A,FALSE,"MDU";"Financials",#N/A,FALSE,"MDU";"Accounts",#N/A,FALSE,"MDU"}</definedName>
    <definedName name="wrn.Annual._.Cashflows." localSheetId="10" hidden="1">{"Revenues",#N/A,FALSE,"MDU";"Depreciation",#N/A,FALSE,"MDU";"Debt",#N/A,FALSE,"MDU";"Financials",#N/A,FALSE,"MDU";"Accounts",#N/A,FALSE,"MDU"}</definedName>
    <definedName name="wrn.Annual._.Cashflows." hidden="1">{"Revenues",#N/A,FALSE,"MDU";"Depreciation",#N/A,FALSE,"MDU";"Debt",#N/A,FALSE,"MDU";"Financials",#N/A,FALSE,"MDU";"Accounts",#N/A,FALSE,"MDU"}</definedName>
    <definedName name="wrn.Annual._.Cashflows2." localSheetId="8" hidden="1">{"Revenues",#N/A,FALSE,"MDU";"Depreciation",#N/A,FALSE,"MDU";"Debt",#N/A,FALSE,"MDU";"Financials",#N/A,FALSE,"MDU";"Accounts",#N/A,FALSE,"MDU"}</definedName>
    <definedName name="wrn.Annual._.Cashflows2." localSheetId="10"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ppendix." localSheetId="8" hidden="1">{#N/A,#N/A,TRUE,"Lines",#N/A,#N/A,TRUE;"Stations",#N/A,#N/A,TRUE,"Cap. Expenses",#N/A,#N/A;TRUE,"Land",#N/A,#N/A,TRUE,"Cen Proces Sys",#N/A;#N/A,TRUE,"telecom",#N/A,#N/A,TRUE,"Other"}</definedName>
    <definedName name="wrn.Appendix." localSheetId="10"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rcform1." localSheetId="8" hidden="1">{"One",#N/A,FALSE,"Property";"Rent Analysis",#N/A,FALSE,"Rent &amp; Income";"Market",#N/A,FALSE,"Market";"Environmental",#N/A,FALSE,"Environmental"}</definedName>
    <definedName name="wrn.Arcform1." localSheetId="10" hidden="1">{"One",#N/A,FALSE,"Property";"Rent Analysis",#N/A,FALSE,"Rent &amp; Income";"Market",#N/A,FALSE,"Market";"Environmental",#N/A,FALSE,"Environmental"}</definedName>
    <definedName name="wrn.Arcform1." hidden="1">{"One",#N/A,FALSE,"Property";"Rent Analysis",#N/A,FALSE,"Rent &amp; Income";"Market",#N/A,FALSE,"Market";"Environmental",#N/A,FALSE,"Environmental"}</definedName>
    <definedName name="wrn.Arcform2." localSheetId="8" hidden="1">{"Development Team",#N/A,FALSE,"Team";"Environmental",#N/A,FALSE,"Environmental";"Permanent",#N/A,FALSE,"Perm Mtg";"Soft",#N/A,FALSE,"Soft Mtg"}</definedName>
    <definedName name="wrn.Arcform2." localSheetId="10" hidden="1">{"Development Team",#N/A,FALSE,"Team";"Environmental",#N/A,FALSE,"Environmental";"Permanent",#N/A,FALSE,"Perm Mtg";"Soft",#N/A,FALSE,"Soft Mtg"}</definedName>
    <definedName name="wrn.Arcform2." hidden="1">{"Development Team",#N/A,FALSE,"Team";"Environmental",#N/A,FALSE,"Environmental";"Permanent",#N/A,FALSE,"Perm Mtg";"Soft",#N/A,FALSE,"Soft Mtg"}</definedName>
    <definedName name="wrn.Arcform3." localSheetId="8" hidden="1">{"Grant",#N/A,FALSE,"Grant";"GP Developer",#N/A,FALSE,"GP &amp; Dev Loans";"Operating Analysis",#N/A,FALSE,"Operations";"Tax Credit",#N/A,FALSE,"Tax Credits";"Tax Credit Analysis",#N/A,FALSE,"TC Analysis"}</definedName>
    <definedName name="wrn.Arcform3." localSheetId="10" hidden="1">{"Grant",#N/A,FALSE,"Grant";"GP Developer",#N/A,FALSE,"GP &amp; Dev Loans";"Operating Analysis",#N/A,FALSE,"Operations";"Tax Credit",#N/A,FALSE,"Tax Credits";"Tax Credit Analysis",#N/A,FALSE,"TC Analysis"}</definedName>
    <definedName name="wrn.Arcform3." hidden="1">{"Grant",#N/A,FALSE,"Grant";"GP Developer",#N/A,FALSE,"GP &amp; Dev Loans";"Operating Analysis",#N/A,FALSE,"Operations";"Tax Credit",#N/A,FALSE,"Tax Credits";"Tax Credit Analysis",#N/A,FALSE,"TC Analysis"}</definedName>
    <definedName name="wrn.Arcform4." localSheetId="8" hidden="1">{"Construction Analysis",#N/A,FALSE,"Constr Analysis";"Construction Financing",#N/A,FALSE,"Constr Finan";"Guarantees and Reserves",#N/A,FALSE,"Guar &amp; Reserves"}</definedName>
    <definedName name="wrn.Arcform4." localSheetId="10" hidden="1">{"Construction Analysis",#N/A,FALSE,"Constr Analysis";"Construction Financing",#N/A,FALSE,"Constr Finan";"Guarantees and Reserves",#N/A,FALSE,"Guar &amp; Reserves"}</definedName>
    <definedName name="wrn.Arcform4." hidden="1">{"Construction Analysis",#N/A,FALSE,"Constr Analysis";"Construction Financing",#N/A,FALSE,"Constr Finan";"Guarantees and Reserves",#N/A,FALSE,"Guar &amp; Reserves"}</definedName>
    <definedName name="wrn.assumptions." localSheetId="2" hidden="1">{"assumptions1",#N/A,FALSE,"Valuation Analysis";"assumptions2",#N/A,FALSE,"Valuation Analysis"}</definedName>
    <definedName name="wrn.assumptions." localSheetId="1" hidden="1">{"assumptions1",#N/A,FALSE,"Valuation Analysis";"assumptions2",#N/A,FALSE,"Valuation Analysis"}</definedName>
    <definedName name="wrn.assumptions." localSheetId="8" hidden="1">{"assumptions1",#N/A,FALSE,"Valuation Analysis";"assumptions2",#N/A,FALSE,"Valuation Analysis"}</definedName>
    <definedName name="wrn.assumptions." localSheetId="10" hidden="1">{"assumptions1",#N/A,FALSE,"Valuation Analysis";"assumptions2",#N/A,FALSE,"Valuation Analysis"}</definedName>
    <definedName name="wrn.assumptions." hidden="1">{"assumptions1",#N/A,FALSE,"Valuation Analysis";"assumptions2",#N/A,FALSE,"Valuation Analysis"}</definedName>
    <definedName name="wrn.assumptions._1" localSheetId="2" hidden="1">{"assumptions1",#N/A,FALSE,"Valuation Analysis";"assumptions2",#N/A,FALSE,"Valuation Analysis"}</definedName>
    <definedName name="wrn.assumptions._1" localSheetId="1" hidden="1">{"assumptions1",#N/A,FALSE,"Valuation Analysis";"assumptions2",#N/A,FALSE,"Valuation Analysis"}</definedName>
    <definedName name="wrn.assumptions._1" localSheetId="8" hidden="1">{"assumptions1",#N/A,FALSE,"Valuation Analysis";"assumptions2",#N/A,FALSE,"Valuation Analysis"}</definedName>
    <definedName name="wrn.assumptions._1" localSheetId="10" hidden="1">{"assumptions1",#N/A,FALSE,"Valuation Analysis";"assumptions2",#N/A,FALSE,"Valuation Analysis"}</definedName>
    <definedName name="wrn.assumptions._1" hidden="1">{"assumptions1",#N/A,FALSE,"Valuation Analysis";"assumptions2",#N/A,FALSE,"Valuation Analysis"}</definedName>
    <definedName name="wrn.August._.1._.2003._.Rate._.Change." localSheetId="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8"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Auto._.Comp." localSheetId="2" hidden="1">{#N/A,#N/A,FALSE,"Sheet1"}</definedName>
    <definedName name="wrn.Auto._.Comp." localSheetId="1" hidden="1">{#N/A,#N/A,FALSE,"Sheet1"}</definedName>
    <definedName name="wrn.Auto._.Comp." localSheetId="8" hidden="1">{#N/A,#N/A,FALSE,"Sheet1"}</definedName>
    <definedName name="wrn.Auto._.Comp." localSheetId="10" hidden="1">{#N/A,#N/A,FALSE,"Sheet1"}</definedName>
    <definedName name="wrn.Auto._.Comp." hidden="1">{#N/A,#N/A,FALSE,"Sheet1"}</definedName>
    <definedName name="wrn.Auto._.Comp._1" localSheetId="2" hidden="1">{#N/A,#N/A,FALSE,"Sheet1"}</definedName>
    <definedName name="wrn.Auto._.Comp._1" localSheetId="1" hidden="1">{#N/A,#N/A,FALSE,"Sheet1"}</definedName>
    <definedName name="wrn.Auto._.Comp._1" localSheetId="8" hidden="1">{#N/A,#N/A,FALSE,"Sheet1"}</definedName>
    <definedName name="wrn.Auto._.Comp._1" localSheetId="10" hidden="1">{#N/A,#N/A,FALSE,"Sheet1"}</definedName>
    <definedName name="wrn.Auto._.Comp._1" hidden="1">{#N/A,#N/A,FALSE,"Sheet1"}</definedName>
    <definedName name="wrn.BALANCE._.SHEET." localSheetId="2" hidden="1">{"BALANCE SHEET",#N/A,FALSE,"Balance Sheet"}</definedName>
    <definedName name="wrn.BALANCE._.SHEET." localSheetId="1" hidden="1">{"BALANCE SHEET",#N/A,FALSE,"Balance Sheet"}</definedName>
    <definedName name="wrn.BALANCE._.SHEET." localSheetId="8" hidden="1">{"BALANCE SHEET",#N/A,FALSE,"Balance Sheet"}</definedName>
    <definedName name="wrn.BALANCE._.SHEET." localSheetId="10" hidden="1">{"BALANCE SHEET",#N/A,FALSE,"Balance Sheet"}</definedName>
    <definedName name="wrn.BALANCE._.SHEET." hidden="1">{"BALANCE SHEET",#N/A,FALSE,"Balance Sheet"}</definedName>
    <definedName name="wrn.BALANCE._.SHEET._1" localSheetId="2" hidden="1">{"BALANCE SHEET",#N/A,FALSE,"Balance Sheet"}</definedName>
    <definedName name="wrn.BALANCE._.SHEET._1" localSheetId="1" hidden="1">{"BALANCE SHEET",#N/A,FALSE,"Balance Sheet"}</definedName>
    <definedName name="wrn.BALANCE._.SHEET._1" localSheetId="8" hidden="1">{"BALANCE SHEET",#N/A,FALSE,"Balance Sheet"}</definedName>
    <definedName name="wrn.BALANCE._.SHEET._1" localSheetId="10" hidden="1">{"BALANCE SHEET",#N/A,FALSE,"Balance Sheet"}</definedName>
    <definedName name="wrn.BALANCE._.SHEET._1" hidden="1">{"BALANCE SHEET",#N/A,FALSE,"Balance Sheet"}</definedName>
    <definedName name="wrn.BALANCE._.SHEET._2" localSheetId="8" hidden="1">{"balsheet",#N/A,FALSE,"INCOME"}</definedName>
    <definedName name="wrn.BALANCE._.SHEET._2" localSheetId="10" hidden="1">{"balsheet",#N/A,FALSE,"INCOME"}</definedName>
    <definedName name="wrn.BALANCE._.SHEET._2" hidden="1">{"balsheet",#N/A,FALSE,"INCOME"}</definedName>
    <definedName name="wrn.BALANCE._.SHEET._3" localSheetId="8" hidden="1">{"balsheet",#N/A,FALSE,"INCOME"}</definedName>
    <definedName name="wrn.BALANCE._.SHEET._3" localSheetId="10" hidden="1">{"balsheet",#N/A,FALSE,"INCOME"}</definedName>
    <definedName name="wrn.BALANCE._.SHEET._3" hidden="1">{"balsheet",#N/A,FALSE,"INCOME"}</definedName>
    <definedName name="wrn.Basic." localSheetId="2" hidden="1">{#N/A,#N/A,FALSE,"O&amp;M by processes";#N/A,#N/A,FALSE,"Elec Act vs Bud";#N/A,#N/A,FALSE,"G&amp;A";#N/A,#N/A,FALSE,"BGS";#N/A,#N/A,FALSE,"Res Cost"}</definedName>
    <definedName name="wrn.Basic." localSheetId="1" hidden="1">{#N/A,#N/A,FALSE,"O&amp;M by processes";#N/A,#N/A,FALSE,"Elec Act vs Bud";#N/A,#N/A,FALSE,"G&amp;A";#N/A,#N/A,FALSE,"BGS";#N/A,#N/A,FALSE,"Res Cost"}</definedName>
    <definedName name="wrn.Basic." localSheetId="8" hidden="1">{#N/A,#N/A,FALSE,"O&amp;M by processes";#N/A,#N/A,FALSE,"Elec Act vs Bud";#N/A,#N/A,FALSE,"G&amp;A";#N/A,#N/A,FALSE,"BGS";#N/A,#N/A,FALSE,"Res Cost"}</definedName>
    <definedName name="wrn.Basic." localSheetId="10" hidden="1">{#N/A,#N/A,FALSE,"O&amp;M by processes";#N/A,#N/A,FALSE,"Elec Act vs Bud";#N/A,#N/A,FALSE,"G&amp;A";#N/A,#N/A,FALSE,"BGS";#N/A,#N/A,FALSE,"Res Cost"}</definedName>
    <definedName name="wrn.Basic." hidden="1">{#N/A,#N/A,FALSE,"O&amp;M by processes";#N/A,#N/A,FALSE,"Elec Act vs Bud";#N/A,#N/A,FALSE,"G&amp;A";#N/A,#N/A,FALSE,"BGS";#N/A,#N/A,FALSE,"Res Cost"}</definedName>
    <definedName name="wrn.Basic._1" localSheetId="2" hidden="1">{#N/A,#N/A,FALSE,"Cover";#N/A,#N/A,FALSE,"Assumptions";#N/A,#N/A,FALSE,"Acquirer";#N/A,#N/A,FALSE,"Target";#N/A,#N/A,FALSE,"Income Statement";#N/A,#N/A,FALSE,"Summary Tables"}</definedName>
    <definedName name="wrn.Basic._1" localSheetId="1" hidden="1">{#N/A,#N/A,FALSE,"Cover";#N/A,#N/A,FALSE,"Assumptions";#N/A,#N/A,FALSE,"Acquirer";#N/A,#N/A,FALSE,"Target";#N/A,#N/A,FALSE,"Income Statement";#N/A,#N/A,FALSE,"Summary Tables"}</definedName>
    <definedName name="wrn.Basic._1" localSheetId="8" hidden="1">{#N/A,#N/A,FALSE,"Cover";#N/A,#N/A,FALSE,"Assumptions";#N/A,#N/A,FALSE,"Acquirer";#N/A,#N/A,FALSE,"Target";#N/A,#N/A,FALSE,"Income Statement";#N/A,#N/A,FALSE,"Summary Tables"}</definedName>
    <definedName name="wrn.Basic._1" localSheetId="10" hidden="1">{#N/A,#N/A,FALSE,"Cover";#N/A,#N/A,FALSE,"Assumptions";#N/A,#N/A,FALSE,"Acquirer";#N/A,#N/A,FALSE,"Target";#N/A,#N/A,FALSE,"Income Statement";#N/A,#N/A,FALSE,"Summary Tables"}</definedName>
    <definedName name="wrn.Basic._1" hidden="1">{#N/A,#N/A,FALSE,"Cover";#N/A,#N/A,FALSE,"Assumptions";#N/A,#N/A,FALSE,"Acquirer";#N/A,#N/A,FALSE,"Target";#N/A,#N/A,FALSE,"Income Statement";#N/A,#N/A,FALSE,"Summary Tables"}</definedName>
    <definedName name="wrn.BidCo." localSheetId="2" hidden="1">{#N/A,#N/A,FALSE,"BidCo Assumptions";#N/A,#N/A,FALSE,"Credit Stats";#N/A,#N/A,FALSE,"Bidco Summary";#N/A,#N/A,FALSE,"BIDCO Consolidated"}</definedName>
    <definedName name="wrn.BidCo." localSheetId="1" hidden="1">{#N/A,#N/A,FALSE,"BidCo Assumptions";#N/A,#N/A,FALSE,"Credit Stats";#N/A,#N/A,FALSE,"Bidco Summary";#N/A,#N/A,FALSE,"BIDCO Consolidated"}</definedName>
    <definedName name="wrn.BidCo." localSheetId="8" hidden="1">{#N/A,#N/A,FALSE,"BidCo Assumptions";#N/A,#N/A,FALSE,"Credit Stats";#N/A,#N/A,FALSE,"Bidco Summary";#N/A,#N/A,FALSE,"BIDCO Consolidated"}</definedName>
    <definedName name="wrn.BidCo." localSheetId="10" hidden="1">{#N/A,#N/A,FALSE,"BidCo Assumptions";#N/A,#N/A,FALSE,"Credit Stats";#N/A,#N/A,FALSE,"Bidco Summary";#N/A,#N/A,FALSE,"BIDCO Consolidated"}</definedName>
    <definedName name="wrn.BidCo." hidden="1">{#N/A,#N/A,FALSE,"BidCo Assumptions";#N/A,#N/A,FALSE,"Credit Stats";#N/A,#N/A,FALSE,"Bidco Summary";#N/A,#N/A,FALSE,"BIDCO Consolidated"}</definedName>
    <definedName name="wrn.BidCo._1" localSheetId="2" hidden="1">{#N/A,#N/A,FALSE,"BidCo Assumptions";#N/A,#N/A,FALSE,"Credit Stats";#N/A,#N/A,FALSE,"Bidco Summary";#N/A,#N/A,FALSE,"BIDCO Consolidated"}</definedName>
    <definedName name="wrn.BidCo._1" localSheetId="1" hidden="1">{#N/A,#N/A,FALSE,"BidCo Assumptions";#N/A,#N/A,FALSE,"Credit Stats";#N/A,#N/A,FALSE,"Bidco Summary";#N/A,#N/A,FALSE,"BIDCO Consolidated"}</definedName>
    <definedName name="wrn.BidCo._1" localSheetId="8" hidden="1">{#N/A,#N/A,FALSE,"BidCo Assumptions";#N/A,#N/A,FALSE,"Credit Stats";#N/A,#N/A,FALSE,"Bidco Summary";#N/A,#N/A,FALSE,"BIDCO Consolidated"}</definedName>
    <definedName name="wrn.BidCo._1" localSheetId="10" hidden="1">{#N/A,#N/A,FALSE,"BidCo Assumptions";#N/A,#N/A,FALSE,"Credit Stats";#N/A,#N/A,FALSE,"Bidco Summary";#N/A,#N/A,FALSE,"BIDCO Consolidated"}</definedName>
    <definedName name="wrn.BidCo._1" hidden="1">{#N/A,#N/A,FALSE,"BidCo Assumptions";#N/A,#N/A,FALSE,"Credit Stats";#N/A,#N/A,FALSE,"Bidco Summary";#N/A,#N/A,FALSE,"BIDCO Consolidated"}</definedName>
    <definedName name="wrn.Bonds." localSheetId="8" hidden="1">{#N/A,#N/A,FALSE,"Bonds - Consol";#N/A,#N/A,FALSE,"Bonds - Lakes";#N/A,#N/A,FALSE,"Bonds - Chabot";#N/A,#N/A,FALSE,"Bonds - Diablo"}</definedName>
    <definedName name="wrn.Bonds." localSheetId="10" hidden="1">{#N/A,#N/A,FALSE,"Bonds - Consol";#N/A,#N/A,FALSE,"Bonds - Lakes";#N/A,#N/A,FALSE,"Bonds - Chabot";#N/A,#N/A,FALSE,"Bonds - Diablo"}</definedName>
    <definedName name="wrn.Bonds." hidden="1">{#N/A,#N/A,FALSE,"Bonds - Consol";#N/A,#N/A,FALSE,"Bonds - Lakes";#N/A,#N/A,FALSE,"Bonds - Chabot";#N/A,#N/A,FALSE,"Bonds - Diablo"}</definedName>
    <definedName name="wrn.Breakout." localSheetId="8" hidden="1">{#N/A,#N/A,FALSE,"BreakoutFY95";#N/A,#N/A,FALSE,"BreakoutFY96";#N/A,#N/A,FALSE,"BreakoutFY97";#N/A,#N/A,FALSE,"BreakoutFY98"}</definedName>
    <definedName name="wrn.Breakout." localSheetId="10" hidden="1">{#N/A,#N/A,FALSE,"BreakoutFY95";#N/A,#N/A,FALSE,"BreakoutFY96";#N/A,#N/A,FALSE,"BreakoutFY97";#N/A,#N/A,FALSE,"BreakoutFY98"}</definedName>
    <definedName name="wrn.Breakout." hidden="1">{#N/A,#N/A,FALSE,"BreakoutFY95";#N/A,#N/A,FALSE,"BreakoutFY96";#N/A,#N/A,FALSE,"BreakoutFY97";#N/A,#N/A,FALSE,"BreakoutFY98"}</definedName>
    <definedName name="wrn.Bridge." localSheetId="8"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10"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G." localSheetId="8" hidden="1">{#N/A;#N/A;FALSE;"CAG"}</definedName>
    <definedName name="wrn.CAG." localSheetId="10" hidden="1">{#N/A;#N/A;FALSE;"CAG"}</definedName>
    <definedName name="wrn.CAG." hidden="1">{#N/A;#N/A;FALSE;"CAG"}</definedName>
    <definedName name="wrn.calc_all."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ulation_Page_Summary." localSheetId="8" hidden="1">{"NewCo_View",#N/A,FALSE,"Calculations"}</definedName>
    <definedName name="wrn.Calculation_Page_Summary." localSheetId="10" hidden="1">{"NewCo_View",#N/A,FALSE,"Calculations"}</definedName>
    <definedName name="wrn.Calculation_Page_Summary." hidden="1">{"NewCo_View",#N/A,FALSE,"Calculations"}</definedName>
    <definedName name="wrn.Capaciy._.Management._.Report." localSheetId="2" hidden="1">{#N/A,#N/A,FALSE,"EXTRNL";#N/A,#N/A,FALSE,"302L";#N/A,#N/A,FALSE,"401CL";#N/A,#N/A,FALSE,"303L";#N/A,#N/A,FALSE,"402CL";#N/A,#N/A,FALSE,"401KL";#N/A,#N/A,FALSE,"402KL"}</definedName>
    <definedName name="wrn.Capaciy._.Management._.Report." localSheetId="1" hidden="1">{#N/A,#N/A,FALSE,"EXTRNL";#N/A,#N/A,FALSE,"302L";#N/A,#N/A,FALSE,"401CL";#N/A,#N/A,FALSE,"303L";#N/A,#N/A,FALSE,"402CL";#N/A,#N/A,FALSE,"401KL";#N/A,#N/A,FALSE,"402KL"}</definedName>
    <definedName name="wrn.Capaciy._.Management._.Report." localSheetId="8" hidden="1">{#N/A,#N/A,FALSE,"EXTRNL";#N/A,#N/A,FALSE,"302L";#N/A,#N/A,FALSE,"401CL";#N/A,#N/A,FALSE,"303L";#N/A,#N/A,FALSE,"402CL";#N/A,#N/A,FALSE,"401KL";#N/A,#N/A,FALSE,"402KL"}</definedName>
    <definedName name="wrn.Capaciy._.Management._.Report." localSheetId="10" hidden="1">{#N/A,#N/A,FALSE,"EXTRNL";#N/A,#N/A,FALSE,"302L";#N/A,#N/A,FALSE,"401CL";#N/A,#N/A,FALSE,"303L";#N/A,#N/A,FALSE,"402CL";#N/A,#N/A,FALSE,"401KL";#N/A,#N/A,FALSE,"402KL"}</definedName>
    <definedName name="wrn.Capaciy._.Management._.Report." hidden="1">{#N/A,#N/A,FALSE,"EXTRNL";#N/A,#N/A,FALSE,"302L";#N/A,#N/A,FALSE,"401CL";#N/A,#N/A,FALSE,"303L";#N/A,#N/A,FALSE,"402CL";#N/A,#N/A,FALSE,"401KL";#N/A,#N/A,FALSE,"402KL"}</definedName>
    <definedName name="wrn.Capaciy._.Management._.Report._1" localSheetId="2" hidden="1">{#N/A,#N/A,FALSE,"EXTRNL";#N/A,#N/A,FALSE,"302L";#N/A,#N/A,FALSE,"401CL";#N/A,#N/A,FALSE,"303L";#N/A,#N/A,FALSE,"402CL";#N/A,#N/A,FALSE,"401KL";#N/A,#N/A,FALSE,"402KL"}</definedName>
    <definedName name="wrn.Capaciy._.Management._.Report._1" localSheetId="1" hidden="1">{#N/A,#N/A,FALSE,"EXTRNL";#N/A,#N/A,FALSE,"302L";#N/A,#N/A,FALSE,"401CL";#N/A,#N/A,FALSE,"303L";#N/A,#N/A,FALSE,"402CL";#N/A,#N/A,FALSE,"401KL";#N/A,#N/A,FALSE,"402KL"}</definedName>
    <definedName name="wrn.Capaciy._.Management._.Report._1" localSheetId="8" hidden="1">{#N/A,#N/A,FALSE,"EXTRNL";#N/A,#N/A,FALSE,"302L";#N/A,#N/A,FALSE,"401CL";#N/A,#N/A,FALSE,"303L";#N/A,#N/A,FALSE,"402CL";#N/A,#N/A,FALSE,"401KL";#N/A,#N/A,FALSE,"402KL"}</definedName>
    <definedName name="wrn.Capaciy._.Management._.Report._1" localSheetId="10" hidden="1">{#N/A,#N/A,FALSE,"EXTRNL";#N/A,#N/A,FALSE,"302L";#N/A,#N/A,FALSE,"401CL";#N/A,#N/A,FALSE,"303L";#N/A,#N/A,FALSE,"402CL";#N/A,#N/A,FALSE,"401KL";#N/A,#N/A,FALSE,"402KL"}</definedName>
    <definedName name="wrn.Capaciy._.Management._.Report._1" hidden="1">{#N/A,#N/A,FALSE,"EXTRNL";#N/A,#N/A,FALSE,"302L";#N/A,#N/A,FALSE,"401CL";#N/A,#N/A,FALSE,"303L";#N/A,#N/A,FALSE,"402CL";#N/A,#N/A,FALSE,"401KL";#N/A,#N/A,FALSE,"402KL"}</definedName>
    <definedName name="wrn.CASH."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Flow._.and._.Matrix." localSheetId="8" hidden="1">{#N/A,#N/A,FALSE,"Matrix";#N/A,#N/A,FALSE,"Cash Flow";#N/A,#N/A,FALSE,"10 Year Cost Analysis"}</definedName>
    <definedName name="wrn.Cash._.Flow._.and._.Matrix." localSheetId="10" hidden="1">{#N/A,#N/A,FALSE,"Matrix";#N/A,#N/A,FALSE,"Cash Flow";#N/A,#N/A,FALSE,"10 Year Cost Analysis"}</definedName>
    <definedName name="wrn.Cash._.Flow._.and._.Matrix." hidden="1">{#N/A,#N/A,FALSE,"Matrix";#N/A,#N/A,FALSE,"Cash Flow";#N/A,#N/A,FALSE,"10 Year Cost Analysis"}</definedName>
    <definedName name="wrn.Cash._.Flow._.Statement." localSheetId="8" hidden="1">{"CashPrintArea",#N/A,FALSE,"Cash (c)"}</definedName>
    <definedName name="wrn.Cash._.Flow._.Statement." localSheetId="10" hidden="1">{"CashPrintArea",#N/A,FALSE,"Cash (c)"}</definedName>
    <definedName name="wrn.Cash._.Flow._.Statement." hidden="1">{"CashPrintArea",#N/A,FALSE,"Cash (c)"}</definedName>
    <definedName name="wrn.CASH._.FLOWS._.ONLY." localSheetId="8" hidden="1">{#N/A,#N/A,FALSE,"Assumptions";#N/A,#N/A,FALSE,"Consol CF";#N/A,#N/A,FALSE,"Hacienda CF";#N/A,#N/A,FALSE,"Chabot CF";#N/A,#N/A,FALSE,"Diablo CF"}</definedName>
    <definedName name="wrn.CASH._.FLOWS._.ONLY." localSheetId="10" hidden="1">{#N/A,#N/A,FALSE,"Assumptions";#N/A,#N/A,FALSE,"Consol CF";#N/A,#N/A,FALSE,"Hacienda CF";#N/A,#N/A,FALSE,"Chabot CF";#N/A,#N/A,FALSE,"Diablo CF"}</definedName>
    <definedName name="wrn.CASH._.FLOWS._.ONLY." hidden="1">{#N/A,#N/A,FALSE,"Assumptions";#N/A,#N/A,FALSE,"Consol CF";#N/A,#N/A,FALSE,"Hacienda CF";#N/A,#N/A,FALSE,"Chabot CF";#N/A,#N/A,FALSE,"Diablo CF"}</definedName>
    <definedName name="wrn.CASH._1"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flow." localSheetId="2" hidden="1">{#N/A,#N/A,TRUE,"Cover";#N/A,#N/A,TRUE,"Inputs";#N/A,#N/A,TRUE,"Results";#N/A,#N/A,TRUE,"Stats";#N/A,#N/A,TRUE,"Capital Cost";#N/A,#N/A,TRUE,"Income Statement";#N/A,#N/A,TRUE,"Cash Flows";#N/A,#N/A,TRUE,"Selldown";#N/A,#N/A,TRUE,"BookDep";#N/A,#N/A,TRUE,"Cash Taxes";#N/A,#N/A,TRUE,"O&amp;M";#N/A,#N/A,TRUE,"Graphs";#N/A,#N/A,TRUE,"Assumptions"}</definedName>
    <definedName name="wrn.Cashflow." localSheetId="1" hidden="1">{#N/A,#N/A,TRUE,"Cover";#N/A,#N/A,TRUE,"Inputs";#N/A,#N/A,TRUE,"Results";#N/A,#N/A,TRUE,"Stats";#N/A,#N/A,TRUE,"Capital Cost";#N/A,#N/A,TRUE,"Income Statement";#N/A,#N/A,TRUE,"Cash Flows";#N/A,#N/A,TRUE,"Selldown";#N/A,#N/A,TRUE,"BookDep";#N/A,#N/A,TRUE,"Cash Taxes";#N/A,#N/A,TRUE,"O&amp;M";#N/A,#N/A,TRUE,"Graphs";#N/A,#N/A,TRUE,"Assumptions"}</definedName>
    <definedName name="wrn.Cashflow." localSheetId="8" hidden="1">{#N/A,#N/A,TRUE,"Cover";#N/A,#N/A,TRUE,"Inputs";#N/A,#N/A,TRUE,"Results";#N/A,#N/A,TRUE,"Stats";#N/A,#N/A,TRUE,"Capital Cost";#N/A,#N/A,TRUE,"Income Statement";#N/A,#N/A,TRUE,"Cash Flows";#N/A,#N/A,TRUE,"Selldown";#N/A,#N/A,TRUE,"BookDep";#N/A,#N/A,TRUE,"Cash Taxes";#N/A,#N/A,TRUE,"O&amp;M";#N/A,#N/A,TRUE,"Graphs";#N/A,#N/A,TRUE,"Assumptions"}</definedName>
    <definedName name="wrn.Cashflow." localSheetId="10" hidden="1">{#N/A,#N/A,TRUE,"Cover";#N/A,#N/A,TRUE,"Inputs";#N/A,#N/A,TRUE,"Results";#N/A,#N/A,TRUE,"Stats";#N/A,#N/A,TRUE,"Capital Cost";#N/A,#N/A,TRUE,"Income Statement";#N/A,#N/A,TRUE,"Cash Flows";#N/A,#N/A,TRUE,"Selldown";#N/A,#N/A,TRUE,"BookDep";#N/A,#N/A,TRUE,"Cash Taxes";#N/A,#N/A,TRUE,"O&amp;M";#N/A,#N/A,TRUE,"Graphs";#N/A,#N/A,TRUE,"Assumptions"}</definedName>
    <definedName name="wrn.Cashflow." hidden="1">{#N/A,#N/A,TRUE,"Cover";#N/A,#N/A,TRUE,"Inputs";#N/A,#N/A,TRUE,"Results";#N/A,#N/A,TRUE,"Stats";#N/A,#N/A,TRUE,"Capital Cost";#N/A,#N/A,TRUE,"Income Statement";#N/A,#N/A,TRUE,"Cash Flows";#N/A,#N/A,TRUE,"Selldown";#N/A,#N/A,TRUE,"BookDep";#N/A,#N/A,TRUE,"Cash Taxes";#N/A,#N/A,TRUE,"O&amp;M";#N/A,#N/A,TRUE,"Graphs";#N/A,#N/A,TRUE,"Assumptions"}</definedName>
    <definedName name="wrn.CF._.Statement." localSheetId="8" hidden="1">{"CashPrintArea",#N/A,FALSE,"Cash (c)"}</definedName>
    <definedName name="wrn.CF._.Statement." localSheetId="10" hidden="1">{"CashPrintArea",#N/A,FALSE,"Cash (c)"}</definedName>
    <definedName name="wrn.CF._.Statement." hidden="1">{"CashPrintArea",#N/A,FALSE,"Cash (c)"}</definedName>
    <definedName name="wrn.CF._.Statement._.Base._.Case." localSheetId="8" hidden="1">{"CashPrintArea",#N/A,FALSE,"Cash (c)"}</definedName>
    <definedName name="wrn.CF._.Statement._.Base._.Case." localSheetId="10" hidden="1">{"CashPrintArea",#N/A,FALSE,"Cash (c)"}</definedName>
    <definedName name="wrn.CF._.Statement._.Base._.Case." hidden="1">{"CashPrintArea",#N/A,FALSE,"Cash (c)"}</definedName>
    <definedName name="wrn.CGE" localSheetId="2" hidden="1">{#N/A,#N/A,TRUE,"CIN-11";#N/A,#N/A,TRUE,"CIN-13";#N/A,#N/A,TRUE,"CIN-14";#N/A,#N/A,TRUE,"CIN-16";#N/A,#N/A,TRUE,"CIN-17";#N/A,#N/A,TRUE,"CIN-18";#N/A,#N/A,TRUE,"CIN Earnings To Fixed Charges";#N/A,#N/A,TRUE,"CIN Financial Ratios";#N/A,#N/A,TRUE,"CIN-IS";#N/A,#N/A,TRUE,"CIN-BS";#N/A,#N/A,TRUE,"CIN-CS";#N/A,#N/A,TRUE,"Invest In Unconsol Subs"}</definedName>
    <definedName name="wrn.CGE" localSheetId="1" hidden="1">{#N/A,#N/A,TRUE,"CIN-11";#N/A,#N/A,TRUE,"CIN-13";#N/A,#N/A,TRUE,"CIN-14";#N/A,#N/A,TRUE,"CIN-16";#N/A,#N/A,TRUE,"CIN-17";#N/A,#N/A,TRUE,"CIN-18";#N/A,#N/A,TRUE,"CIN Earnings To Fixed Charges";#N/A,#N/A,TRUE,"CIN Financial Ratios";#N/A,#N/A,TRUE,"CIN-IS";#N/A,#N/A,TRUE,"CIN-BS";#N/A,#N/A,TRUE,"CIN-CS";#N/A,#N/A,TRUE,"Invest In Unconsol Subs"}</definedName>
    <definedName name="wrn.CGE" localSheetId="8" hidden="1">{#N/A,#N/A,TRUE,"CIN-11";#N/A,#N/A,TRUE,"CIN-13";#N/A,#N/A,TRUE,"CIN-14";#N/A,#N/A,TRUE,"CIN-16";#N/A,#N/A,TRUE,"CIN-17";#N/A,#N/A,TRUE,"CIN-18";#N/A,#N/A,TRUE,"CIN Earnings To Fixed Charges";#N/A,#N/A,TRUE,"CIN Financial Ratios";#N/A,#N/A,TRUE,"CIN-IS";#N/A,#N/A,TRUE,"CIN-BS";#N/A,#N/A,TRUE,"CIN-CS";#N/A,#N/A,TRUE,"Invest In Unconsol Subs"}</definedName>
    <definedName name="wrn.CGE" localSheetId="10"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localSheetId="2" hidden="1">{#N/A,#N/A,TRUE,"CIN-11";#N/A,#N/A,TRUE,"CIN-13";#N/A,#N/A,TRUE,"CIN-14";#N/A,#N/A,TRUE,"CIN-16";#N/A,#N/A,TRUE,"CIN-17";#N/A,#N/A,TRUE,"CIN-18";#N/A,#N/A,TRUE,"CIN Earnings To Fixed Charges";#N/A,#N/A,TRUE,"CIN Financial Ratios";#N/A,#N/A,TRUE,"CIN-IS";#N/A,#N/A,TRUE,"CIN-BS";#N/A,#N/A,TRUE,"CIN-CS";#N/A,#N/A,TRUE,"Invest In Unconsol Subs"}</definedName>
    <definedName name="wrn.CGE_1" localSheetId="1" hidden="1">{#N/A,#N/A,TRUE,"CIN-11";#N/A,#N/A,TRUE,"CIN-13";#N/A,#N/A,TRUE,"CIN-14";#N/A,#N/A,TRUE,"CIN-16";#N/A,#N/A,TRUE,"CIN-17";#N/A,#N/A,TRUE,"CIN-18";#N/A,#N/A,TRUE,"CIN Earnings To Fixed Charges";#N/A,#N/A,TRUE,"CIN Financial Ratios";#N/A,#N/A,TRUE,"CIN-IS";#N/A,#N/A,TRUE,"CIN-BS";#N/A,#N/A,TRUE,"CIN-CS";#N/A,#N/A,TRUE,"Invest In Unconsol Subs"}</definedName>
    <definedName name="wrn.CGE_1" localSheetId="8" hidden="1">{#N/A,#N/A,TRUE,"CIN-11";#N/A,#N/A,TRUE,"CIN-13";#N/A,#N/A,TRUE,"CIN-14";#N/A,#N/A,TRUE,"CIN-16";#N/A,#N/A,TRUE,"CIN-17";#N/A,#N/A,TRUE,"CIN-18";#N/A,#N/A,TRUE,"CIN Earnings To Fixed Charges";#N/A,#N/A,TRUE,"CIN Financial Ratios";#N/A,#N/A,TRUE,"CIN-IS";#N/A,#N/A,TRUE,"CIN-BS";#N/A,#N/A,TRUE,"CIN-CS";#N/A,#N/A,TRUE,"Invest In Unconsol Subs"}</definedName>
    <definedName name="wrn.CGE_1" localSheetId="10"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artSet." localSheetId="2" hidden="1">{#N/A,#N/A,FALSE,"Elec Deliv";#N/A,#N/A,FALSE,"Atlantic Pie";#N/A,#N/A,FALSE,"Bay Pie";#N/A,#N/A,FALSE,"New Castle Pie";#N/A,#N/A,FALSE,"Transmission Pie"}</definedName>
    <definedName name="wrn.ChartSet." localSheetId="1" hidden="1">{#N/A,#N/A,FALSE,"Elec Deliv";#N/A,#N/A,FALSE,"Atlantic Pie";#N/A,#N/A,FALSE,"Bay Pie";#N/A,#N/A,FALSE,"New Castle Pie";#N/A,#N/A,FALSE,"Transmission Pie"}</definedName>
    <definedName name="wrn.ChartSet." localSheetId="8" hidden="1">{#N/A,#N/A,FALSE,"Elec Deliv";#N/A,#N/A,FALSE,"Atlantic Pie";#N/A,#N/A,FALSE,"Bay Pie";#N/A,#N/A,FALSE,"New Castle Pie";#N/A,#N/A,FALSE,"Transmission Pie"}</definedName>
    <definedName name="wrn.ChartSet." localSheetId="10"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olor._.Pages...change._.printer." localSheetId="8"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10"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mponent._.Analy."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8"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2" hidden="1">{#N/A,#N/A,FALSE,"SUMMARY";#N/A,#N/A,FALSE,"INPUTDATA";#N/A,#N/A,FALSE,"Condenser Performance"}</definedName>
    <definedName name="wrn.Condenser._.Summary." localSheetId="1" hidden="1">{#N/A,#N/A,FALSE,"SUMMARY";#N/A,#N/A,FALSE,"INPUTDATA";#N/A,#N/A,FALSE,"Condenser Performance"}</definedName>
    <definedName name="wrn.Condenser._.Summary." localSheetId="8" hidden="1">{#N/A,#N/A,FALSE,"SUMMARY";#N/A,#N/A,FALSE,"INPUTDATA";#N/A,#N/A,FALSE,"Condenser Performance"}</definedName>
    <definedName name="wrn.Condenser._.Summary." localSheetId="10" hidden="1">{#N/A,#N/A,FALSE,"SUMMARY";#N/A,#N/A,FALSE,"INPUTDATA";#N/A,#N/A,FALSE,"Condenser Performance"}</definedName>
    <definedName name="wrn.Condenser._.Summary." hidden="1">{#N/A,#N/A,FALSE,"SUMMARY";#N/A,#N/A,FALSE,"INPUTDATA";#N/A,#N/A,FALSE,"Condenser Performance"}</definedName>
    <definedName name="wrn.contributory._.asset._.charges." localSheetId="2" hidden="1">{"contributory1",#N/A,FALSE,"Contributory Assets Detail";"contributory2",#N/A,FALSE,"Contributory Assets Detail"}</definedName>
    <definedName name="wrn.contributory._.asset._.charges." localSheetId="1" hidden="1">{"contributory1",#N/A,FALSE,"Contributory Assets Detail";"contributory2",#N/A,FALSE,"Contributory Assets Detail"}</definedName>
    <definedName name="wrn.contributory._.asset._.charges." localSheetId="8" hidden="1">{"contributory1",#N/A,FALSE,"Contributory Assets Detail";"contributory2",#N/A,FALSE,"Contributory Assets Detail"}</definedName>
    <definedName name="wrn.contributory._.asset._.charges." localSheetId="10"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ntributory._.asset._.charges._1" localSheetId="2" hidden="1">{"contributory1",#N/A,FALSE,"Contributory Assets Detail";"contributory2",#N/A,FALSE,"Contributory Assets Detail"}</definedName>
    <definedName name="wrn.contributory._.asset._.charges._1" localSheetId="1" hidden="1">{"contributory1",#N/A,FALSE,"Contributory Assets Detail";"contributory2",#N/A,FALSE,"Contributory Assets Detail"}</definedName>
    <definedName name="wrn.contributory._.asset._.charges._1" localSheetId="8" hidden="1">{"contributory1",#N/A,FALSE,"Contributory Assets Detail";"contributory2",#N/A,FALSE,"Contributory Assets Detail"}</definedName>
    <definedName name="wrn.contributory._.asset._.charges._1" localSheetId="10" hidden="1">{"contributory1",#N/A,FALSE,"Contributory Assets Detail";"contributory2",#N/A,FALSE,"Contributory Assets Detail"}</definedName>
    <definedName name="wrn.contributory._.asset._.charges._1" hidden="1">{"contributory1",#N/A,FALSE,"Contributory Assets Detail";"contributory2",#N/A,FALSE,"Contributory Assets Detail"}</definedName>
    <definedName name="wrn.COST." localSheetId="2" hidden="1">{#N/A,#N/A,FALSE,"T COST";#N/A,#N/A,FALSE,"COST_FH"}</definedName>
    <definedName name="wrn.COST." localSheetId="1" hidden="1">{#N/A,#N/A,FALSE,"T COST";#N/A,#N/A,FALSE,"COST_FH"}</definedName>
    <definedName name="wrn.COST." localSheetId="8" hidden="1">{#N/A,#N/A,FALSE,"T COST";#N/A,#N/A,FALSE,"COST_FH"}</definedName>
    <definedName name="wrn.COST." localSheetId="10" hidden="1">{#N/A,#N/A,FALSE,"T COST";#N/A,#N/A,FALSE,"COST_FH"}</definedName>
    <definedName name="wrn.COST." hidden="1">{#N/A,#N/A,FALSE,"T COST";#N/A,#N/A,FALSE,"COST_FH"}</definedName>
    <definedName name="wrn.CPB." localSheetId="8" hidden="1">{#N/A;#N/A;FALSE;"CPB"}</definedName>
    <definedName name="wrn.CPB." localSheetId="10" hidden="1">{#N/A;#N/A;FALSE;"CPB"}</definedName>
    <definedName name="wrn.CPB." hidden="1">{#N/A;#N/A;FALSE;"CPB"}</definedName>
    <definedName name="wrn.Credit._.Summary." localSheetId="8" hidden="1">{#N/A;#N/A;FALSE;"Credit Summary"}</definedName>
    <definedName name="wrn.Credit._.Summary." localSheetId="10" hidden="1">{#N/A;#N/A;FALSE;"Credit Summary"}</definedName>
    <definedName name="wrn.Credit._.Summary." hidden="1">{#N/A;#N/A;FALSE;"Credit Summary"}</definedName>
    <definedName name="wrn.DACOM._.광전송장치._.투찰가._.검토." localSheetId="2" hidden="1">{#N/A,#N/A,FALSE,"DAOCM 2차 검토"}</definedName>
    <definedName name="wrn.DACOM._.광전송장치._.투찰가._.검토." localSheetId="1" hidden="1">{#N/A,#N/A,FALSE,"DAOCM 2차 검토"}</definedName>
    <definedName name="wrn.DACOM._.광전송장치._.투찰가._.검토." localSheetId="8" hidden="1">{#N/A,#N/A,FALSE,"DAOCM 2차 검토"}</definedName>
    <definedName name="wrn.DACOM._.광전송장치._.투찰가._.검토." localSheetId="10" hidden="1">{#N/A,#N/A,FALSE,"DAOCM 2차 검토"}</definedName>
    <definedName name="wrn.DACOM._.광전송장치._.투찰가._.검토." hidden="1">{#N/A,#N/A,FALSE,"DAOCM 2차 검토"}</definedName>
    <definedName name="wrn.Data._.dump." localSheetId="2" hidden="1">{"Input Data",#N/A,FALSE,"Input";"Income and Cash Flow",#N/A,FALSE,"Calculations"}</definedName>
    <definedName name="wrn.Data._.dump." localSheetId="1" hidden="1">{"Input Data",#N/A,FALSE,"Input";"Income and Cash Flow",#N/A,FALSE,"Calculations"}</definedName>
    <definedName name="wrn.Data._.dump." localSheetId="8" hidden="1">{"Input Data",#N/A,FALSE,"Input";"Income and Cash Flow",#N/A,FALSE,"Calculations"}</definedName>
    <definedName name="wrn.Data._.dump." localSheetId="10" hidden="1">{"Input Data",#N/A,FALSE,"Input";"Income and Cash Flow",#N/A,FALSE,"Calculations"}</definedName>
    <definedName name="wrn.Data._.dump." hidden="1">{"Input Data",#N/A,FALSE,"Input";"Income and Cash Flow",#N/A,FALSE,"Calculations"}</definedName>
    <definedName name="wrn.DATABASE." localSheetId="8" hidden="1">{"DBINPUT1",#N/A,FALSE,"Database";"DBINPUT2",#N/A,FALSE,"Database"}</definedName>
    <definedName name="wrn.DATABASE." localSheetId="10" hidden="1">{"DBINPUT1",#N/A,FALSE,"Database";"DBINPUT2",#N/A,FALSE,"Database"}</definedName>
    <definedName name="wrn.DATABASE." hidden="1">{"DBINPUT1",#N/A,FALSE,"Database";"DBINPUT2",#N/A,FALSE,"Database"}</definedName>
    <definedName name="wrn.DCF._.Valuation." localSheetId="2" hidden="1">{"value box",#N/A,TRUE,"DPL Inc. Fin Statements";"unlevered free cash flows",#N/A,TRUE,"DPL Inc. Fin Statements"}</definedName>
    <definedName name="wrn.DCF._.Valuation." localSheetId="1" hidden="1">{"value box",#N/A,TRUE,"DPL Inc. Fin Statements";"unlevered free cash flows",#N/A,TRUE,"DPL Inc. Fin Statements"}</definedName>
    <definedName name="wrn.DCF._.Valuation." localSheetId="8" hidden="1">{"value box",#N/A,TRUE,"DPL Inc. Fin Statements";"unlevered free cash flows",#N/A,TRUE,"DPL Inc. Fin Statements"}</definedName>
    <definedName name="wrn.DCF._.Valuation." localSheetId="10" hidden="1">{"value box",#N/A,TRUE,"DPL Inc. Fin Statements";"unlevered free cash flows",#N/A,TRUE,"DPL Inc. Fin Statements"}</definedName>
    <definedName name="wrn.DCF._.Valuation." hidden="1">{"value box",#N/A,TRUE,"DPL Inc. Fin Statements";"unlevered free cash flows",#N/A,TRUE,"DPL Inc. Fin Statements"}</definedName>
    <definedName name="wrn.DCF._.Valuation._1" localSheetId="2" hidden="1">{"value box",#N/A,TRUE,"DPL Inc. Fin Statements";"unlevered free cash flows",#N/A,TRUE,"DPL Inc. Fin Statements"}</definedName>
    <definedName name="wrn.DCF._.Valuation._1" localSheetId="1" hidden="1">{"value box",#N/A,TRUE,"DPL Inc. Fin Statements";"unlevered free cash flows",#N/A,TRUE,"DPL Inc. Fin Statements"}</definedName>
    <definedName name="wrn.DCF._.Valuation._1" localSheetId="8" hidden="1">{"value box",#N/A,TRUE,"DPL Inc. Fin Statements";"unlevered free cash flows",#N/A,TRUE,"DPL Inc. Fin Statements"}</definedName>
    <definedName name="wrn.DCF._.Valuation._1" localSheetId="10" hidden="1">{"value box",#N/A,TRUE,"DPL Inc. Fin Statements";"unlevered free cash flows",#N/A,TRUE,"DPL Inc. Fin Statements"}</definedName>
    <definedName name="wrn.DCF._.Valuation._1" hidden="1">{"value box",#N/A,TRUE,"DPL Inc. Fin Statements";"unlevered free cash flows",#N/A,TRUE,"DPL Inc. Fin Statements"}</definedName>
    <definedName name="wrn.Debt." localSheetId="2" hidden="1">{"debt summary",#N/A,FALSE,"Debt";"loan details",#N/A,FALSE,"Debt"}</definedName>
    <definedName name="wrn.Debt." localSheetId="1" hidden="1">{"debt summary",#N/A,FALSE,"Debt";"loan details",#N/A,FALSE,"Debt"}</definedName>
    <definedName name="wrn.Debt." localSheetId="8" hidden="1">{"debt summary",#N/A,FALSE,"Debt";"loan details",#N/A,FALSE,"Debt"}</definedName>
    <definedName name="wrn.Debt." localSheetId="10" hidden="1">{"debt summary",#N/A,FALSE,"Debt";"loan details",#N/A,FALSE,"Debt"}</definedName>
    <definedName name="wrn.Debt." hidden="1">{"debt summary",#N/A,FALSE,"Debt";"loan details",#N/A,FALSE,"Debt"}</definedName>
    <definedName name="wrn.Debt._1" localSheetId="2" hidden="1">{"debt summary",#N/A,FALSE,"Debt";"loan details",#N/A,FALSE,"Debt"}</definedName>
    <definedName name="wrn.Debt._1" localSheetId="1" hidden="1">{"debt summary",#N/A,FALSE,"Debt";"loan details",#N/A,FALSE,"Debt"}</definedName>
    <definedName name="wrn.Debt._1" localSheetId="8" hidden="1">{"debt summary",#N/A,FALSE,"Debt";"loan details",#N/A,FALSE,"Debt"}</definedName>
    <definedName name="wrn.Debt._1" localSheetId="10" hidden="1">{"debt summary",#N/A,FALSE,"Debt";"loan details",#N/A,FALSE,"Debt"}</definedName>
    <definedName name="wrn.Debt._1" hidden="1">{"debt summary",#N/A,FALSE,"Debt";"loan details",#N/A,FALSE,"Debt"}</definedName>
    <definedName name="wrn.Deferral._.Forecast." localSheetId="2" hidden="1">{"Summary Deferral Forecast",#N/A,FALSE,"Deferral Forecast";"BGS Deferral Forecast",#N/A,FALSE,"BGS Deferral";"NNC Deferral Forecast",#N/A,FALSE,"NNC Deferral";"MTCDeferralForecast",#N/A,FALSE,"MTC Deferral";"SBC Deferral Forecast",#N/A,FALSE,"SBC Deferral"}</definedName>
    <definedName name="wrn.Deferral._.Forecast." localSheetId="1" hidden="1">{"Summary Deferral Forecast",#N/A,FALSE,"Deferral Forecast";"BGS Deferral Forecast",#N/A,FALSE,"BGS Deferral";"NNC Deferral Forecast",#N/A,FALSE,"NNC Deferral";"MTCDeferralForecast",#N/A,FALSE,"MTC Deferral";"SBC Deferral Forecast",#N/A,FALSE,"SBC Deferral"}</definedName>
    <definedName name="wrn.Deferral._.Forecast." localSheetId="8" hidden="1">{"Summary Deferral Forecast",#N/A,FALSE,"Deferral Forecast";"BGS Deferral Forecast",#N/A,FALSE,"BGS Deferral";"NNC Deferral Forecast",#N/A,FALSE,"NNC Deferral";"MTCDeferralForecast",#N/A,FALSE,"MTC Deferral";"SBC Deferral Forecast",#N/A,FALSE,"SBC Deferral"}</definedName>
    <definedName name="wrn.Deferral._.Forecast." localSheetId="10"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ltek._.Upload." localSheetId="8" hidden="1">{#N/A;#N/A;FALSE;"Delt Data"}</definedName>
    <definedName name="wrn.Deltek._.Upload." localSheetId="10" hidden="1">{#N/A;#N/A;FALSE;"Delt Data"}</definedName>
    <definedName name="wrn.Deltek._.Upload." hidden="1">{#N/A;#N/A;FALSE;"Delt Data"}</definedName>
    <definedName name="wrn.DetailThru2007."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ocumentation." localSheetId="2" hidden="1">{"document1",#N/A,FALSE,"Documentation";"document2",#N/A,FALSE,"Documentation"}</definedName>
    <definedName name="wrn.documentation." localSheetId="1" hidden="1">{"document1",#N/A,FALSE,"Documentation";"document2",#N/A,FALSE,"Documentation"}</definedName>
    <definedName name="wrn.documentation." localSheetId="8" hidden="1">{"document1",#N/A,FALSE,"Documentation";"document2",#N/A,FALSE,"Documentation"}</definedName>
    <definedName name="wrn.documentation." localSheetId="10" hidden="1">{"document1",#N/A,FALSE,"Documentation";"document2",#N/A,FALSE,"Documentation"}</definedName>
    <definedName name="wrn.documentation." hidden="1">{"document1",#N/A,FALSE,"Documentation";"document2",#N/A,FALSE,"Documentation"}</definedName>
    <definedName name="wrn.documentation._1" localSheetId="2" hidden="1">{"document1",#N/A,FALSE,"Documentation";"document2",#N/A,FALSE,"Documentation"}</definedName>
    <definedName name="wrn.documentation._1" localSheetId="1" hidden="1">{"document1",#N/A,FALSE,"Documentation";"document2",#N/A,FALSE,"Documentation"}</definedName>
    <definedName name="wrn.documentation._1" localSheetId="8" hidden="1">{"document1",#N/A,FALSE,"Documentation";"document2",#N/A,FALSE,"Documentation"}</definedName>
    <definedName name="wrn.documentation._1" localSheetId="10" hidden="1">{"document1",#N/A,FALSE,"Documentation";"document2",#N/A,FALSE,"Documentation"}</definedName>
    <definedName name="wrn.documentation._1" hidden="1">{"document1",#N/A,FALSE,"Documentation";"document2",#N/A,FALSE,"Documentation"}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R." localSheetId="2" hidden="1">{#N/A,#N/A,FALSE,"schA"}</definedName>
    <definedName name="wrn.ECR." localSheetId="1" hidden="1">{#N/A,#N/A,FALSE,"schA"}</definedName>
    <definedName name="wrn.ECR." localSheetId="8" hidden="1">{#N/A,#N/A,FALSE,"schA"}</definedName>
    <definedName name="wrn.ECR." localSheetId="10" hidden="1">{#N/A,#N/A,FALSE,"schA"}</definedName>
    <definedName name="wrn.ECR." hidden="1">{#N/A,#N/A,FALSE,"schA"}</definedName>
    <definedName name="wrn.ECR._1" localSheetId="2" hidden="1">{#N/A,#N/A,FALSE,"schA"}</definedName>
    <definedName name="wrn.ECR._1" localSheetId="1" hidden="1">{#N/A,#N/A,FALSE,"schA"}</definedName>
    <definedName name="wrn.ECR._1" localSheetId="8" hidden="1">{#N/A,#N/A,FALSE,"schA"}</definedName>
    <definedName name="wrn.ECR._1" localSheetId="10" hidden="1">{#N/A,#N/A,FALSE,"schA"}</definedName>
    <definedName name="wrn.ECR._1" hidden="1">{#N/A,#N/A,FALSE,"schA"}</definedName>
    <definedName name="wrn.ECR._1_1" localSheetId="2" hidden="1">{#N/A,#N/A,FALSE,"schA"}</definedName>
    <definedName name="wrn.ECR._1_1" localSheetId="1" hidden="1">{#N/A,#N/A,FALSE,"schA"}</definedName>
    <definedName name="wrn.ECR._1_1" localSheetId="8" hidden="1">{#N/A,#N/A,FALSE,"schA"}</definedName>
    <definedName name="wrn.ECR._1_1" localSheetId="10" hidden="1">{#N/A,#N/A,FALSE,"schA"}</definedName>
    <definedName name="wrn.ECR._1_1" hidden="1">{#N/A,#N/A,FALSE,"schA"}</definedName>
    <definedName name="wrn.ECR._1_2" localSheetId="2" hidden="1">{#N/A,#N/A,FALSE,"schA"}</definedName>
    <definedName name="wrn.ECR._1_2" localSheetId="1" hidden="1">{#N/A,#N/A,FALSE,"schA"}</definedName>
    <definedName name="wrn.ECR._1_2" localSheetId="8" hidden="1">{#N/A,#N/A,FALSE,"schA"}</definedName>
    <definedName name="wrn.ECR._1_2" localSheetId="10" hidden="1">{#N/A,#N/A,FALSE,"schA"}</definedName>
    <definedName name="wrn.ECR._1_2" hidden="1">{#N/A,#N/A,FALSE,"schA"}</definedName>
    <definedName name="wrn.ECR._1_3" localSheetId="2" hidden="1">{#N/A,#N/A,FALSE,"schA"}</definedName>
    <definedName name="wrn.ECR._1_3" localSheetId="1" hidden="1">{#N/A,#N/A,FALSE,"schA"}</definedName>
    <definedName name="wrn.ECR._1_3" localSheetId="8" hidden="1">{#N/A,#N/A,FALSE,"schA"}</definedName>
    <definedName name="wrn.ECR._1_3" localSheetId="10" hidden="1">{#N/A,#N/A,FALSE,"schA"}</definedName>
    <definedName name="wrn.ECR._1_3" hidden="1">{#N/A,#N/A,FALSE,"schA"}</definedName>
    <definedName name="wrn.ECR._2" localSheetId="2" hidden="1">{#N/A,#N/A,FALSE,"schA"}</definedName>
    <definedName name="wrn.ECR._2" localSheetId="1" hidden="1">{#N/A,#N/A,FALSE,"schA"}</definedName>
    <definedName name="wrn.ECR._2" localSheetId="8" hidden="1">{#N/A,#N/A,FALSE,"schA"}</definedName>
    <definedName name="wrn.ECR._2" localSheetId="10" hidden="1">{#N/A,#N/A,FALSE,"schA"}</definedName>
    <definedName name="wrn.ECR._2" hidden="1">{#N/A,#N/A,FALSE,"schA"}</definedName>
    <definedName name="wrn.ECR._2_1" localSheetId="2" hidden="1">{#N/A,#N/A,FALSE,"schA"}</definedName>
    <definedName name="wrn.ECR._2_1" localSheetId="1" hidden="1">{#N/A,#N/A,FALSE,"schA"}</definedName>
    <definedName name="wrn.ECR._2_1" localSheetId="8" hidden="1">{#N/A,#N/A,FALSE,"schA"}</definedName>
    <definedName name="wrn.ECR._2_1" localSheetId="10" hidden="1">{#N/A,#N/A,FALSE,"schA"}</definedName>
    <definedName name="wrn.ECR._2_1" hidden="1">{#N/A,#N/A,FALSE,"schA"}</definedName>
    <definedName name="wrn.ECR._2_2" localSheetId="2" hidden="1">{#N/A,#N/A,FALSE,"schA"}</definedName>
    <definedName name="wrn.ECR._2_2" localSheetId="1" hidden="1">{#N/A,#N/A,FALSE,"schA"}</definedName>
    <definedName name="wrn.ECR._2_2" localSheetId="8" hidden="1">{#N/A,#N/A,FALSE,"schA"}</definedName>
    <definedName name="wrn.ECR._2_2" localSheetId="10" hidden="1">{#N/A,#N/A,FALSE,"schA"}</definedName>
    <definedName name="wrn.ECR._2_2" hidden="1">{#N/A,#N/A,FALSE,"schA"}</definedName>
    <definedName name="wrn.ECR._2_3" localSheetId="2" hidden="1">{#N/A,#N/A,FALSE,"schA"}</definedName>
    <definedName name="wrn.ECR._2_3" localSheetId="1" hidden="1">{#N/A,#N/A,FALSE,"schA"}</definedName>
    <definedName name="wrn.ECR._2_3" localSheetId="8" hidden="1">{#N/A,#N/A,FALSE,"schA"}</definedName>
    <definedName name="wrn.ECR._2_3" localSheetId="10" hidden="1">{#N/A,#N/A,FALSE,"schA"}</definedName>
    <definedName name="wrn.ECR._2_3" hidden="1">{#N/A,#N/A,FALSE,"schA"}</definedName>
    <definedName name="wrn.ECR._3" localSheetId="2" hidden="1">{#N/A,#N/A,FALSE,"schA"}</definedName>
    <definedName name="wrn.ECR._3" localSheetId="1" hidden="1">{#N/A,#N/A,FALSE,"schA"}</definedName>
    <definedName name="wrn.ECR._3" localSheetId="8" hidden="1">{#N/A,#N/A,FALSE,"schA"}</definedName>
    <definedName name="wrn.ECR._3" localSheetId="10" hidden="1">{#N/A,#N/A,FALSE,"schA"}</definedName>
    <definedName name="wrn.ECR._3" hidden="1">{#N/A,#N/A,FALSE,"schA"}</definedName>
    <definedName name="wrn.ECR._3_1" localSheetId="2" hidden="1">{#N/A,#N/A,FALSE,"schA"}</definedName>
    <definedName name="wrn.ECR._3_1" localSheetId="1" hidden="1">{#N/A,#N/A,FALSE,"schA"}</definedName>
    <definedName name="wrn.ECR._3_1" localSheetId="8" hidden="1">{#N/A,#N/A,FALSE,"schA"}</definedName>
    <definedName name="wrn.ECR._3_1" localSheetId="10" hidden="1">{#N/A,#N/A,FALSE,"schA"}</definedName>
    <definedName name="wrn.ECR._3_1" hidden="1">{#N/A,#N/A,FALSE,"schA"}</definedName>
    <definedName name="wrn.ECR._3_2" localSheetId="2" hidden="1">{#N/A,#N/A,FALSE,"schA"}</definedName>
    <definedName name="wrn.ECR._3_2" localSheetId="1" hidden="1">{#N/A,#N/A,FALSE,"schA"}</definedName>
    <definedName name="wrn.ECR._3_2" localSheetId="8" hidden="1">{#N/A,#N/A,FALSE,"schA"}</definedName>
    <definedName name="wrn.ECR._3_2" localSheetId="10" hidden="1">{#N/A,#N/A,FALSE,"schA"}</definedName>
    <definedName name="wrn.ECR._3_2" hidden="1">{#N/A,#N/A,FALSE,"schA"}</definedName>
    <definedName name="wrn.ECR._3_3" localSheetId="2" hidden="1">{#N/A,#N/A,FALSE,"schA"}</definedName>
    <definedName name="wrn.ECR._3_3" localSheetId="1" hidden="1">{#N/A,#N/A,FALSE,"schA"}</definedName>
    <definedName name="wrn.ECR._3_3" localSheetId="8" hidden="1">{#N/A,#N/A,FALSE,"schA"}</definedName>
    <definedName name="wrn.ECR._3_3" localSheetId="10" hidden="1">{#N/A,#N/A,FALSE,"schA"}</definedName>
    <definedName name="wrn.ECR._3_3" hidden="1">{#N/A,#N/A,FALSE,"schA"}</definedName>
    <definedName name="wrn.ECR._4" localSheetId="2" hidden="1">{#N/A,#N/A,FALSE,"schA"}</definedName>
    <definedName name="wrn.ECR._4" localSheetId="1" hidden="1">{#N/A,#N/A,FALSE,"schA"}</definedName>
    <definedName name="wrn.ECR._4" localSheetId="8" hidden="1">{#N/A,#N/A,FALSE,"schA"}</definedName>
    <definedName name="wrn.ECR._4" localSheetId="10" hidden="1">{#N/A,#N/A,FALSE,"schA"}</definedName>
    <definedName name="wrn.ECR._4" hidden="1">{#N/A,#N/A,FALSE,"schA"}</definedName>
    <definedName name="wrn.ECR._4_1" localSheetId="2" hidden="1">{#N/A,#N/A,FALSE,"schA"}</definedName>
    <definedName name="wrn.ECR._4_1" localSheetId="1" hidden="1">{#N/A,#N/A,FALSE,"schA"}</definedName>
    <definedName name="wrn.ECR._4_1" localSheetId="8" hidden="1">{#N/A,#N/A,FALSE,"schA"}</definedName>
    <definedName name="wrn.ECR._4_1" localSheetId="10" hidden="1">{#N/A,#N/A,FALSE,"schA"}</definedName>
    <definedName name="wrn.ECR._4_1" hidden="1">{#N/A,#N/A,FALSE,"schA"}</definedName>
    <definedName name="wrn.ECR._4_2" localSheetId="2" hidden="1">{#N/A,#N/A,FALSE,"schA"}</definedName>
    <definedName name="wrn.ECR._4_2" localSheetId="1" hidden="1">{#N/A,#N/A,FALSE,"schA"}</definedName>
    <definedName name="wrn.ECR._4_2" localSheetId="8" hidden="1">{#N/A,#N/A,FALSE,"schA"}</definedName>
    <definedName name="wrn.ECR._4_2" localSheetId="10" hidden="1">{#N/A,#N/A,FALSE,"schA"}</definedName>
    <definedName name="wrn.ECR._4_2" hidden="1">{#N/A,#N/A,FALSE,"schA"}</definedName>
    <definedName name="wrn.ECR._4_3" localSheetId="2" hidden="1">{#N/A,#N/A,FALSE,"schA"}</definedName>
    <definedName name="wrn.ECR._4_3" localSheetId="1" hidden="1">{#N/A,#N/A,FALSE,"schA"}</definedName>
    <definedName name="wrn.ECR._4_3" localSheetId="8" hidden="1">{#N/A,#N/A,FALSE,"schA"}</definedName>
    <definedName name="wrn.ECR._4_3" localSheetId="10" hidden="1">{#N/A,#N/A,FALSE,"schA"}</definedName>
    <definedName name="wrn.ECR._4_3" hidden="1">{#N/A,#N/A,FALSE,"schA"}</definedName>
    <definedName name="wrn.ECR._5" localSheetId="2" hidden="1">{#N/A,#N/A,FALSE,"schA"}</definedName>
    <definedName name="wrn.ECR._5" localSheetId="1" hidden="1">{#N/A,#N/A,FALSE,"schA"}</definedName>
    <definedName name="wrn.ECR._5" localSheetId="8" hidden="1">{#N/A,#N/A,FALSE,"schA"}</definedName>
    <definedName name="wrn.ECR._5" localSheetId="10" hidden="1">{#N/A,#N/A,FALSE,"schA"}</definedName>
    <definedName name="wrn.ECR._5" hidden="1">{#N/A,#N/A,FALSE,"schA"}</definedName>
    <definedName name="wrn.ECR._5_1" localSheetId="2" hidden="1">{#N/A,#N/A,FALSE,"schA"}</definedName>
    <definedName name="wrn.ECR._5_1" localSheetId="1" hidden="1">{#N/A,#N/A,FALSE,"schA"}</definedName>
    <definedName name="wrn.ECR._5_1" localSheetId="8" hidden="1">{#N/A,#N/A,FALSE,"schA"}</definedName>
    <definedName name="wrn.ECR._5_1" localSheetId="10" hidden="1">{#N/A,#N/A,FALSE,"schA"}</definedName>
    <definedName name="wrn.ECR._5_1" hidden="1">{#N/A,#N/A,FALSE,"schA"}</definedName>
    <definedName name="wrn.ECR._5_2" localSheetId="2" hidden="1">{#N/A,#N/A,FALSE,"schA"}</definedName>
    <definedName name="wrn.ECR._5_2" localSheetId="1" hidden="1">{#N/A,#N/A,FALSE,"schA"}</definedName>
    <definedName name="wrn.ECR._5_2" localSheetId="8" hidden="1">{#N/A,#N/A,FALSE,"schA"}</definedName>
    <definedName name="wrn.ECR._5_2" localSheetId="10" hidden="1">{#N/A,#N/A,FALSE,"schA"}</definedName>
    <definedName name="wrn.ECR._5_2" hidden="1">{#N/A,#N/A,FALSE,"schA"}</definedName>
    <definedName name="wrn.ECR._5_3" localSheetId="2" hidden="1">{#N/A,#N/A,FALSE,"schA"}</definedName>
    <definedName name="wrn.ECR._5_3" localSheetId="1" hidden="1">{#N/A,#N/A,FALSE,"schA"}</definedName>
    <definedName name="wrn.ECR._5_3" localSheetId="8" hidden="1">{#N/A,#N/A,FALSE,"schA"}</definedName>
    <definedName name="wrn.ECR._5_3" localSheetId="10" hidden="1">{#N/A,#N/A,FALSE,"schA"}</definedName>
    <definedName name="wrn.ECR._5_3" hidden="1">{#N/A,#N/A,FALSE,"schA"}</definedName>
    <definedName name="wrn.Engr._.Summary." localSheetId="2" hidden="1">{#N/A,#N/A,FALSE,"INPUTDATA";#N/A,#N/A,FALSE,"SUMMARY";#N/A,#N/A,FALSE,"CTAREP";#N/A,#N/A,FALSE,"CTBREP";#N/A,#N/A,FALSE,"TURBEFF";#N/A,#N/A,FALSE,"Condenser Performance"}</definedName>
    <definedName name="wrn.Engr._.Summary." localSheetId="1" hidden="1">{#N/A,#N/A,FALSE,"INPUTDATA";#N/A,#N/A,FALSE,"SUMMARY";#N/A,#N/A,FALSE,"CTAREP";#N/A,#N/A,FALSE,"CTBREP";#N/A,#N/A,FALSE,"TURBEFF";#N/A,#N/A,FALSE,"Condenser Performance"}</definedName>
    <definedName name="wrn.Engr._.Summary." localSheetId="8" hidden="1">{#N/A,#N/A,FALSE,"INPUTDATA";#N/A,#N/A,FALSE,"SUMMARY";#N/A,#N/A,FALSE,"CTAREP";#N/A,#N/A,FALSE,"CTBREP";#N/A,#N/A,FALSE,"TURBEFF";#N/A,#N/A,FALSE,"Condenser Performance"}</definedName>
    <definedName name="wrn.Engr._.Summary." localSheetId="10"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2" hidden="1">{#N/A,#N/A,FALSE,"INPUTDATA";#N/A,#N/A,FALSE,"SUMMARY"}</definedName>
    <definedName name="wrn.Exec._.Summary." localSheetId="1" hidden="1">{#N/A,#N/A,FALSE,"INPUTDATA";#N/A,#N/A,FALSE,"SUMMARY"}</definedName>
    <definedName name="wrn.Exec._.Summary." localSheetId="8" hidden="1">{#N/A,#N/A,FALSE,"INPUTDATA";#N/A,#N/A,FALSE,"SUMMARY"}</definedName>
    <definedName name="wrn.Exec._.Summary." localSheetId="10" hidden="1">{#N/A,#N/A,FALSE,"INPUTDATA";#N/A,#N/A,FALSE,"SUMMARY"}</definedName>
    <definedName name="wrn.Exec._.Summary." hidden="1">{#N/A,#N/A,FALSE,"INPUTDATA";#N/A,#N/A,FALSE,"SUMMARY"}</definedName>
    <definedName name="wrn.Exec1._.Summary" localSheetId="2" hidden="1">{#N/A,#N/A,FALSE,"INPUTDATA";#N/A,#N/A,FALSE,"SUMMARY"}</definedName>
    <definedName name="wrn.Exec1._.Summary" localSheetId="1" hidden="1">{#N/A,#N/A,FALSE,"INPUTDATA";#N/A,#N/A,FALSE,"SUMMARY"}</definedName>
    <definedName name="wrn.Exec1._.Summary" localSheetId="8" hidden="1">{#N/A,#N/A,FALSE,"INPUTDATA";#N/A,#N/A,FALSE,"SUMMARY"}</definedName>
    <definedName name="wrn.Exec1._.Summary" localSheetId="10" hidden="1">{#N/A,#N/A,FALSE,"INPUTDATA";#N/A,#N/A,FALSE,"SUMMARY"}</definedName>
    <definedName name="wrn.Exec1._.Summary" hidden="1">{#N/A,#N/A,FALSE,"INPUTDATA";#N/A,#N/A,FALSE,"SUMMARY"}</definedName>
    <definedName name="wrn.Exhibit_draft_report." localSheetId="2" hidden="1">{"Historic",#N/A,FALSE,"Historic IS";"BS",#N/A,FALSE,"DCF BS conversion";"Market_summary_2",#N/A,FALSE,"Market summary";"GCM_summary",#N/A,FALSE,"Market approach";"DCF",#N/A,FALSE,"DCF Projected IS unlevered";"DCF_value",#N/A,FALSE,"DCF Indications of value"}</definedName>
    <definedName name="wrn.Exhibit_draft_report." localSheetId="1" hidden="1">{"Historic",#N/A,FALSE,"Historic IS";"BS",#N/A,FALSE,"DCF BS conversion";"Market_summary_2",#N/A,FALSE,"Market summary";"GCM_summary",#N/A,FALSE,"Market approach";"DCF",#N/A,FALSE,"DCF Projected IS unlevered";"DCF_value",#N/A,FALSE,"DCF Indications of value"}</definedName>
    <definedName name="wrn.Exhibit_draft_report." localSheetId="8" hidden="1">{"Historic",#N/A,FALSE,"Historic IS";"BS",#N/A,FALSE,"DCF BS conversion";"Market_summary_2",#N/A,FALSE,"Market summary";"GCM_summary",#N/A,FALSE,"Market approach";"DCF",#N/A,FALSE,"DCF Projected IS unlevered";"DCF_value",#N/A,FALSE,"DCF Indications of value"}</definedName>
    <definedName name="wrn.Exhibit_draft_report." localSheetId="10"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_draft_report._1" localSheetId="2" hidden="1">{"Historic",#N/A,FALSE,"Historic IS";"BS",#N/A,FALSE,"DCF BS conversion";"Market_summary_2",#N/A,FALSE,"Market summary";"GCM_summary",#N/A,FALSE,"Market approach";"DCF",#N/A,FALSE,"DCF Projected IS unlevered";"DCF_value",#N/A,FALSE,"DCF Indications of value"}</definedName>
    <definedName name="wrn.Exhibit_draft_report._1" localSheetId="1" hidden="1">{"Historic",#N/A,FALSE,"Historic IS";"BS",#N/A,FALSE,"DCF BS conversion";"Market_summary_2",#N/A,FALSE,"Market summary";"GCM_summary",#N/A,FALSE,"Market approach";"DCF",#N/A,FALSE,"DCF Projected IS unlevered";"DCF_value",#N/A,FALSE,"DCF Indications of value"}</definedName>
    <definedName name="wrn.Exhibit_draft_report._1" localSheetId="8" hidden="1">{"Historic",#N/A,FALSE,"Historic IS";"BS",#N/A,FALSE,"DCF BS conversion";"Market_summary_2",#N/A,FALSE,"Market summary";"GCM_summary",#N/A,FALSE,"Market approach";"DCF",#N/A,FALSE,"DCF Projected IS unlevered";"DCF_value",#N/A,FALSE,"DCF Indications of value"}</definedName>
    <definedName name="wrn.Exhibit_draft_report._1" localSheetId="10" hidden="1">{"Historic",#N/A,FALSE,"Historic IS";"BS",#N/A,FALSE,"DCF BS conversion";"Market_summary_2",#N/A,FALSE,"Market summary";"GCM_summary",#N/A,FALSE,"Market approach";"DCF",#N/A,FALSE,"DCF Projected IS unlevered";"DCF_value",#N/A,FALSE,"DCF Indications of value"}</definedName>
    <definedName name="wrn.Exhibit_draft_report._1" hidden="1">{"Historic",#N/A,FALSE,"Historic IS";"BS",#N/A,FALSE,"DCF BS conversion";"Market_summary_2",#N/A,FALSE,"Market summary";"GCM_summary",#N/A,FALSE,"Market approach";"DCF",#N/A,FALSE,"DCF Projected IS unlevered";"DCF_value",#N/A,FALSE,"DCF Indications of value"}</definedName>
    <definedName name="wrn.EXHIBITS."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CB." localSheetId="8" hidden="1">{"FCB_ALL";#N/A;FALSE;"FCB"}</definedName>
    <definedName name="wrn.FCB." localSheetId="10" hidden="1">{"FCB_ALL";#N/A;FALSE;"FCB"}</definedName>
    <definedName name="wrn.FCB." hidden="1">{"FCB_ALL";#N/A;FALSE;"FCB"}</definedName>
    <definedName name="wrn.fcb2" localSheetId="8" hidden="1">{"FCB_ALL";#N/A;FALSE;"FCB"}</definedName>
    <definedName name="wrn.fcb2" localSheetId="10" hidden="1">{"FCB_ALL";#N/A;FALSE;"FCB"}</definedName>
    <definedName name="wrn.fcb2" hidden="1">{"FCB_ALL";#N/A;FALSE;"FCB"}</definedName>
    <definedName name="wrn.Filing." localSheetId="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8"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ncials." localSheetId="2" hidden="1">{#N/A,#N/A,TRUE,"Income Statement";#N/A,#N/A,TRUE,"Balance Sheet";#N/A,#N/A,TRUE,"Cash Flow"}</definedName>
    <definedName name="wrn.Financials." localSheetId="1" hidden="1">{#N/A,#N/A,TRUE,"Income Statement";#N/A,#N/A,TRUE,"Balance Sheet";#N/A,#N/A,TRUE,"Cash Flow"}</definedName>
    <definedName name="wrn.Financials." localSheetId="8" hidden="1">{#N/A,#N/A,TRUE,"Income Statement";#N/A,#N/A,TRUE,"Balance Sheet";#N/A,#N/A,TRUE,"Cash Flow"}</definedName>
    <definedName name="wrn.Financials." localSheetId="10" hidden="1">{#N/A,#N/A,TRUE,"Income Statement";#N/A,#N/A,TRUE,"Balance Sheet";#N/A,#N/A,TRUE,"Cash Flow"}</definedName>
    <definedName name="wrn.Financials." hidden="1">{#N/A,#N/A,TRUE,"Income Statement";#N/A,#N/A,TRUE,"Balance Sheet";#N/A,#N/A,TRUE,"Cash Flow"}</definedName>
    <definedName name="wrn.Financials._1" localSheetId="2" hidden="1">{#N/A,#N/A,TRUE,"Income Statement";#N/A,#N/A,TRUE,"Balance Sheet";#N/A,#N/A,TRUE,"Cash Flow"}</definedName>
    <definedName name="wrn.Financials._1" localSheetId="1" hidden="1">{#N/A,#N/A,TRUE,"Income Statement";#N/A,#N/A,TRUE,"Balance Sheet";#N/A,#N/A,TRUE,"Cash Flow"}</definedName>
    <definedName name="wrn.Financials._1" localSheetId="8" hidden="1">{#N/A,#N/A,TRUE,"Income Statement";#N/A,#N/A,TRUE,"Balance Sheet";#N/A,#N/A,TRUE,"Cash Flow"}</definedName>
    <definedName name="wrn.Financials._1" localSheetId="10" hidden="1">{#N/A,#N/A,TRUE,"Income Statement";#N/A,#N/A,TRUE,"Balance Sheet";#N/A,#N/A,TRUE,"Cash Flow"}</definedName>
    <definedName name="wrn.Financials._1" hidden="1">{#N/A,#N/A,TRUE,"Income Statement";#N/A,#N/A,TRUE,"Balance Sheet";#N/A,#N/A,TRUE,"Cash Flow"}</definedName>
    <definedName name="wrn.For._.filling._.out._.assessments." localSheetId="2" hidden="1">{"Print Empty Template",#N/A,FALSE,"Input"}</definedName>
    <definedName name="wrn.For._.filling._.out._.assessments." localSheetId="1" hidden="1">{"Print Empty Template",#N/A,FALSE,"Input"}</definedName>
    <definedName name="wrn.For._.filling._.out._.assessments." localSheetId="8" hidden="1">{"Print Empty Template",#N/A,FALSE,"Input"}</definedName>
    <definedName name="wrn.For._.filling._.out._.assessments." localSheetId="10" hidden="1">{"Print Empty Template",#N/A,FALSE,"Input"}</definedName>
    <definedName name="wrn.For._.filling._.out._.assessments." hidden="1">{"Print Empty Template",#N/A,FALSE,"Input"}</definedName>
    <definedName name="wrn.for._.TenneT."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ONLY." localSheetId="8"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10"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ll._.Report." localSheetId="2" hidden="1">{#N/A,#N/A,FALSE,"Budget";#N/A,#N/A,FALSE,"Balance Sheet";#N/A,#N/A,FALSE,"Cash Flow"}</definedName>
    <definedName name="wrn.Full._.Report." localSheetId="1" hidden="1">{#N/A,#N/A,FALSE,"Budget";#N/A,#N/A,FALSE,"Balance Sheet";#N/A,#N/A,FALSE,"Cash Flow"}</definedName>
    <definedName name="wrn.Full._.Report." localSheetId="8" hidden="1">{#N/A,#N/A,FALSE,"Budget";#N/A,#N/A,FALSE,"Balance Sheet";#N/A,#N/A,FALSE,"Cash Flow"}</definedName>
    <definedName name="wrn.Full._.Report." localSheetId="10" hidden="1">{#N/A,#N/A,FALSE,"Budget";#N/A,#N/A,FALSE,"Balance Sheet";#N/A,#N/A,FALSE,"Cash Flow"}</definedName>
    <definedName name="wrn.Full._.Report." hidden="1">{#N/A,#N/A,FALSE,"Budget";#N/A,#N/A,FALSE,"Balance Sheet";#N/A,#N/A,FALSE,"Cash Flow"}</definedName>
    <definedName name="wrn.Full._.Report._1" localSheetId="2" hidden="1">{#N/A,#N/A,FALSE,"Budget";#N/A,#N/A,FALSE,"Balance Sheet";#N/A,#N/A,FALSE,"Cash Flow"}</definedName>
    <definedName name="wrn.Full._.Report._1" localSheetId="1" hidden="1">{#N/A,#N/A,FALSE,"Budget";#N/A,#N/A,FALSE,"Balance Sheet";#N/A,#N/A,FALSE,"Cash Flow"}</definedName>
    <definedName name="wrn.Full._.Report._1" localSheetId="8" hidden="1">{#N/A,#N/A,FALSE,"Budget";#N/A,#N/A,FALSE,"Balance Sheet";#N/A,#N/A,FALSE,"Cash Flow"}</definedName>
    <definedName name="wrn.Full._.Report._1" localSheetId="10" hidden="1">{#N/A,#N/A,FALSE,"Budget";#N/A,#N/A,FALSE,"Balance Sheet";#N/A,#N/A,FALSE,"Cash Flow"}</definedName>
    <definedName name="wrn.Full._.Report._1" hidden="1">{#N/A,#N/A,FALSE,"Budget";#N/A,#N/A,FALSE,"Balance Sheet";#N/A,#N/A,FALSE,"Cash Flow"}</definedName>
    <definedName name="wrn.FY97SBP." localSheetId="2" hidden="1">{#N/A,#N/A,FALSE,"FY97";#N/A,#N/A,FALSE,"FY98";#N/A,#N/A,FALSE,"FY99";#N/A,#N/A,FALSE,"FY00";#N/A,#N/A,FALSE,"FY01"}</definedName>
    <definedName name="wrn.FY97SBP." localSheetId="1" hidden="1">{#N/A,#N/A,FALSE,"FY97";#N/A,#N/A,FALSE,"FY98";#N/A,#N/A,FALSE,"FY99";#N/A,#N/A,FALSE,"FY00";#N/A,#N/A,FALSE,"FY01"}</definedName>
    <definedName name="wrn.FY97SBP." localSheetId="8" hidden="1">{#N/A,#N/A,FALSE,"FY97";#N/A,#N/A,FALSE,"FY98";#N/A,#N/A,FALSE,"FY99";#N/A,#N/A,FALSE,"FY00";#N/A,#N/A,FALSE,"FY01"}</definedName>
    <definedName name="wrn.FY97SBP." localSheetId="10" hidden="1">{#N/A,#N/A,FALSE,"FY97";#N/A,#N/A,FALSE,"FY98";#N/A,#N/A,FALSE,"FY99";#N/A,#N/A,FALSE,"FY00";#N/A,#N/A,FALSE,"FY01"}</definedName>
    <definedName name="wrn.FY97SBP." hidden="1">{#N/A,#N/A,FALSE,"FY97";#N/A,#N/A,FALSE,"FY98";#N/A,#N/A,FALSE,"FY99";#N/A,#N/A,FALSE,"FY00";#N/A,#N/A,FALSE,"FY01"}</definedName>
    <definedName name="wrn.FY97SBP._1" localSheetId="2" hidden="1">{#N/A,#N/A,FALSE,"FY97";#N/A,#N/A,FALSE,"FY98";#N/A,#N/A,FALSE,"FY99";#N/A,#N/A,FALSE,"FY00";#N/A,#N/A,FALSE,"FY01"}</definedName>
    <definedName name="wrn.FY97SBP._1" localSheetId="1" hidden="1">{#N/A,#N/A,FALSE,"FY97";#N/A,#N/A,FALSE,"FY98";#N/A,#N/A,FALSE,"FY99";#N/A,#N/A,FALSE,"FY00";#N/A,#N/A,FALSE,"FY01"}</definedName>
    <definedName name="wrn.FY97SBP._1" localSheetId="8" hidden="1">{#N/A,#N/A,FALSE,"FY97";#N/A,#N/A,FALSE,"FY98";#N/A,#N/A,FALSE,"FY99";#N/A,#N/A,FALSE,"FY00";#N/A,#N/A,FALSE,"FY01"}</definedName>
    <definedName name="wrn.FY97SBP._1" localSheetId="10" hidden="1">{#N/A,#N/A,FALSE,"FY97";#N/A,#N/A,FALSE,"FY98";#N/A,#N/A,FALSE,"FY99";#N/A,#N/A,FALSE,"FY00";#N/A,#N/A,FALSE,"FY01"}</definedName>
    <definedName name="wrn.FY97SBP._1" hidden="1">{#N/A,#N/A,FALSE,"FY97";#N/A,#N/A,FALSE,"FY98";#N/A,#N/A,FALSE,"FY99";#N/A,#N/A,FALSE,"FY00";#N/A,#N/A,FALSE,"FY01"}</definedName>
    <definedName name="wrn.Garage." localSheetId="8" hidden="1">{#N/A,#N/A,FALSE,"Garage Assumpt 1";#N/A,#N/A,FALSE,"Garage Op Proj";#N/A,#N/A,FALSE,"Hist I&amp;E";#N/A,#N/A,FALSE,"Garage Lease"}</definedName>
    <definedName name="wrn.Garage." localSheetId="10" hidden="1">{#N/A,#N/A,FALSE,"Garage Assumpt 1";#N/A,#N/A,FALSE,"Garage Op Proj";#N/A,#N/A,FALSE,"Hist I&amp;E";#N/A,#N/A,FALSE,"Garage Lease"}</definedName>
    <definedName name="wrn.Garage." hidden="1">{#N/A,#N/A,FALSE,"Garage Assumpt 1";#N/A,#N/A,FALSE,"Garage Op Proj";#N/A,#N/A,FALSE,"Hist I&amp;E";#N/A,#N/A,FALSE,"Garage Lease"}</definedName>
    <definedName name="wrn.General._.Information." localSheetId="8" hidden="1">{#N/A,#N/A,FALSE,"Input 2 - Sources of Funds"}</definedName>
    <definedName name="wrn.General._.Information." localSheetId="10" hidden="1">{#N/A,#N/A,FALSE,"Input 2 - Sources of Funds"}</definedName>
    <definedName name="wrn.General._.Information." hidden="1">{#N/A,#N/A,FALSE,"Input 2 - Sources of Funds"}</definedName>
    <definedName name="wrn.GIS." localSheetId="8" hidden="1">{#N/A;#N/A;FALSE;"GIS"}</definedName>
    <definedName name="wrn.GIS." localSheetId="10" hidden="1">{#N/A;#N/A;FALSE;"GIS"}</definedName>
    <definedName name="wrn.GIS." hidden="1">{#N/A;#N/A;FALSE;"GIS"}</definedName>
    <definedName name="wrn.gross._.margin._.detail." localSheetId="2" hidden="1">{"gross_margin1",#N/A,FALSE,"Gross Margin Detail";"gross_margin2",#N/A,FALSE,"Gross Margin Detail"}</definedName>
    <definedName name="wrn.gross._.margin._.detail." localSheetId="1" hidden="1">{"gross_margin1",#N/A,FALSE,"Gross Margin Detail";"gross_margin2",#N/A,FALSE,"Gross Margin Detail"}</definedName>
    <definedName name="wrn.gross._.margin._.detail." localSheetId="8" hidden="1">{"gross_margin1",#N/A,FALSE,"Gross Margin Detail";"gross_margin2",#N/A,FALSE,"Gross Margin Detail"}</definedName>
    <definedName name="wrn.gross._.margin._.detail." localSheetId="10" hidden="1">{"gross_margin1",#N/A,FALSE,"Gross Margin Detail";"gross_margin2",#N/A,FALSE,"Gross Margin Detail"}</definedName>
    <definedName name="wrn.gross._.margin._.detail." hidden="1">{"gross_margin1",#N/A,FALSE,"Gross Margin Detail";"gross_margin2",#N/A,FALSE,"Gross Margin Detail"}</definedName>
    <definedName name="wrn.gross._.margin._.detail._1" localSheetId="2" hidden="1">{"gross_margin1",#N/A,FALSE,"Gross Margin Detail";"gross_margin2",#N/A,FALSE,"Gross Margin Detail"}</definedName>
    <definedName name="wrn.gross._.margin._.detail._1" localSheetId="1" hidden="1">{"gross_margin1",#N/A,FALSE,"Gross Margin Detail";"gross_margin2",#N/A,FALSE,"Gross Margin Detail"}</definedName>
    <definedName name="wrn.gross._.margin._.detail._1" localSheetId="8" hidden="1">{"gross_margin1",#N/A,FALSE,"Gross Margin Detail";"gross_margin2",#N/A,FALSE,"Gross Margin Detail"}</definedName>
    <definedName name="wrn.gross._.margin._.detail._1" localSheetId="10" hidden="1">{"gross_margin1",#N/A,FALSE,"Gross Margin Detail";"gross_margin2",#N/A,FALSE,"Gross Margin Detail"}</definedName>
    <definedName name="wrn.gross._.margin._.detail._1" hidden="1">{"gross_margin1",#N/A,FALSE,"Gross Margin Detail";"gross_margin2",#N/A,FALSE,"Gross Margin Detail"}</definedName>
    <definedName name="wrn.Hist._.InE." localSheetId="8" hidden="1">{#N/A,#N/A,FALSE,"Hist I&amp;E - Consol";#N/A,#N/A,FALSE,"Hist I&amp;E - Lakes";#N/A,#N/A,FALSE,"Hist I&amp;E - Chabot";#N/A,#N/A,FALSE,"Hist I&amp;E - Diablo"}</definedName>
    <definedName name="wrn.Hist._.InE." localSheetId="10" hidden="1">{#N/A,#N/A,FALSE,"Hist I&amp;E - Consol";#N/A,#N/A,FALSE,"Hist I&amp;E - Lakes";#N/A,#N/A,FALSE,"Hist I&amp;E - Chabot";#N/A,#N/A,FALSE,"Hist I&amp;E - Diablo"}</definedName>
    <definedName name="wrn.Hist._.InE." hidden="1">{#N/A,#N/A,FALSE,"Hist I&amp;E - Consol";#N/A,#N/A,FALSE,"Hist I&amp;E - Lakes";#N/A,#N/A,FALSE,"Hist I&amp;E - Chabot";#N/A,#N/A,FALSE,"Hist I&amp;E - Diablo"}</definedName>
    <definedName name="wrn.Hist._.InE2." localSheetId="8" hidden="1">{#N/A,#N/A,FALSE,"Hist I&amp;E - #2";#N/A,#N/A,FALSE,"Hist I&amp;E - #3";#N/A,#N/A,FALSE,"Hist I&amp;E - #4";#N/A,#N/A,FALSE,"Hist I&amp;E - #5";#N/A,#N/A,FALSE,"Hist I&amp;E - #6";#N/A,#N/A,FALSE,"Hist I&amp;E - #8";#N/A,#N/A,FALSE,"Hist I&amp;E - #9";#N/A,#N/A,FALSE,"Hist I&amp;E - #10"}</definedName>
    <definedName name="wrn.Hist._.InE2." localSheetId="10" hidden="1">{#N/A,#N/A,FALSE,"Hist I&amp;E - #2";#N/A,#N/A,FALSE,"Hist I&amp;E - #3";#N/A,#N/A,FALSE,"Hist I&amp;E - #4";#N/A,#N/A,FALSE,"Hist I&amp;E - #5";#N/A,#N/A,FALSE,"Hist I&amp;E - #6";#N/A,#N/A,FALSE,"Hist I&amp;E - #8";#N/A,#N/A,FALSE,"Hist I&amp;E - #9";#N/A,#N/A,FALSE,"Hist I&amp;E - #10"}</definedName>
    <definedName name="wrn.Hist._.InE2." hidden="1">{#N/A,#N/A,FALSE,"Hist I&amp;E - #2";#N/A,#N/A,FALSE,"Hist I&amp;E - #3";#N/A,#N/A,FALSE,"Hist I&amp;E - #4";#N/A,#N/A,FALSE,"Hist I&amp;E - #5";#N/A,#N/A,FALSE,"Hist I&amp;E - #6";#N/A,#N/A,FALSE,"Hist I&amp;E - #8";#N/A,#N/A,FALSE,"Hist I&amp;E - #9";#N/A,#N/A,FALSE,"Hist I&amp;E - #10"}</definedName>
    <definedName name="wrn.Historical._.Cost._.PWC." localSheetId="8" hidden="1">{#N/A,#N/A,TRUE,"Cover His PWC",#N/A,#N/A,TRUE;"P&amp;L",#N/A,#N/A,TRUE,"BS",#N/A,#N/A;TRUE,"Depreciation",#N/A,#N/A,TRUE,"GRAPHS",#N/A;#N/A,TRUE,"DCF EBITDA Multiple",#N/A,#N/A,TRUE,"DCF Perpetual Growth"}</definedName>
    <definedName name="wrn.Historical._.Cost._.PWC." localSheetId="10"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8" hidden="1">{#N/A,#N/A,TRUE,"Cover His T",#N/A,#N/A,TRUE;"P&amp;L",#N/A,#N/A,TRUE,"BS",#N/A,#N/A;TRUE,"Depreciation",#N/A,#N/A,TRUE,"GRAPHS",#N/A;#N/A,TRUE,"DCF EBITDA Multiple",#N/A,#N/A,TRUE,"DCF Perpetual Growth"}</definedName>
    <definedName name="wrn.Historical._.Cost._.TenneT." localSheetId="10"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performance." localSheetId="2" hidden="1">{"historical acquirer",#N/A,FALSE,"Historical Performance";"historical target",#N/A,FALSE,"Historical Performance"}</definedName>
    <definedName name="wrn.historical._.performance." localSheetId="1" hidden="1">{"historical acquirer",#N/A,FALSE,"Historical Performance";"historical target",#N/A,FALSE,"Historical Performance"}</definedName>
    <definedName name="wrn.historical._.performance." localSheetId="8" hidden="1">{"historical acquirer",#N/A,FALSE,"Historical Performance";"historical target",#N/A,FALSE,"Historical Performance"}</definedName>
    <definedName name="wrn.historical._.performance." localSheetId="10"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historical._.performance._1" localSheetId="2" hidden="1">{"historical acquirer",#N/A,FALSE,"Historical Performance";"historical target",#N/A,FALSE,"Historical Performance"}</definedName>
    <definedName name="wrn.historical._.performance._1" localSheetId="1" hidden="1">{"historical acquirer",#N/A,FALSE,"Historical Performance";"historical target",#N/A,FALSE,"Historical Performance"}</definedName>
    <definedName name="wrn.historical._.performance._1" localSheetId="8" hidden="1">{"historical acquirer",#N/A,FALSE,"Historical Performance";"historical target",#N/A,FALSE,"Historical Performance"}</definedName>
    <definedName name="wrn.historical._.performance._1" localSheetId="10" hidden="1">{"historical acquirer",#N/A,FALSE,"Historical Performance";"historical target",#N/A,FALSE,"Historical Performance"}</definedName>
    <definedName name="wrn.historical._.performance._1" hidden="1">{"historical acquirer",#N/A,FALSE,"Historical Performance";"historical target",#N/A,FALSE,"Historical Performance"}</definedName>
    <definedName name="wrn.HLP._.Detail." localSheetId="2" hidden="1">{"2002 - 2006 Detail Income Statement",#N/A,FALSE,"TUB Income Statement wo DW";"BGS Deferral",#N/A,FALSE,"BGS Deferral";"NNC Deferral",#N/A,FALSE,"NNC Deferral";"MTC Deferral",#N/A,FALSE,"MTC Deferral";#N/A,#N/A,FALSE,"Schedule D"}</definedName>
    <definedName name="wrn.HLP._.Detail." localSheetId="1" hidden="1">{"2002 - 2006 Detail Income Statement",#N/A,FALSE,"TUB Income Statement wo DW";"BGS Deferral",#N/A,FALSE,"BGS Deferral";"NNC Deferral",#N/A,FALSE,"NNC Deferral";"MTC Deferral",#N/A,FALSE,"MTC Deferral";#N/A,#N/A,FALSE,"Schedule D"}</definedName>
    <definedName name="wrn.HLP._.Detail." localSheetId="8" hidden="1">{"2002 - 2006 Detail Income Statement",#N/A,FALSE,"TUB Income Statement wo DW";"BGS Deferral",#N/A,FALSE,"BGS Deferral";"NNC Deferral",#N/A,FALSE,"NNC Deferral";"MTC Deferral",#N/A,FALSE,"MTC Deferral";#N/A,#N/A,FALSE,"Schedule D"}</definedName>
    <definedName name="wrn.HLP._.Detail." localSheetId="10"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HNZ." localSheetId="8" hidden="1">{#N/A;#N/A;FALSE;"HNZ"}</definedName>
    <definedName name="wrn.HNZ." localSheetId="10" hidden="1">{#N/A;#N/A;FALSE;"HNZ"}</definedName>
    <definedName name="wrn.HNZ." hidden="1">{#N/A;#N/A;FALSE;"HNZ"}</definedName>
    <definedName name="wrn.Ilijan._.Print."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come." localSheetId="8" hidden="1">{#N/A,#N/A,TRUE,"Income";#N/A,#N/A,TRUE,"IncomeDetail";#N/A,#N/A,TRUE,"Balance";#N/A,#N/A,TRUE,"BalDetail"}</definedName>
    <definedName name="wrn.Income." localSheetId="10" hidden="1">{#N/A,#N/A,TRUE,"Income";#N/A,#N/A,TRUE,"IncomeDetail";#N/A,#N/A,TRUE,"Balance";#N/A,#N/A,TRUE,"BalDetail"}</definedName>
    <definedName name="wrn.Income." hidden="1">{#N/A,#N/A,TRUE,"Income";#N/A,#N/A,TRUE,"IncomeDetail";#N/A,#N/A,TRUE,"Balance";#N/A,#N/A,TRUE,"BalDetail"}</definedName>
    <definedName name="wrn.INCOME._.STATEMENT." localSheetId="2" hidden="1">{"INCOME STATEMENT",#N/A,FALSE,"Income Statement"}</definedName>
    <definedName name="wrn.INCOME._.STATEMENT." localSheetId="1" hidden="1">{"INCOME STATEMENT",#N/A,FALSE,"Income Statement"}</definedName>
    <definedName name="wrn.INCOME._.STATEMENT." localSheetId="8" hidden="1">{"INCOME STATEMENT",#N/A,FALSE,"Income Statement"}</definedName>
    <definedName name="wrn.INCOME._.STATEMENT." localSheetId="10" hidden="1">{"INCOME STATEMENT",#N/A,FALSE,"Income Statement"}</definedName>
    <definedName name="wrn.INCOME._.STATEMENT." hidden="1">{"INCOME STATEMENT",#N/A,FALSE,"Income Statement"}</definedName>
    <definedName name="wrn.INCOME._.STATEMENT._1" localSheetId="2" hidden="1">{"INCOME STATEMENT",#N/A,FALSE,"Income Statement"}</definedName>
    <definedName name="wrn.INCOME._.STATEMENT._1" localSheetId="1" hidden="1">{"INCOME STATEMENT",#N/A,FALSE,"Income Statement"}</definedName>
    <definedName name="wrn.INCOME._.STATEMENT._1" localSheetId="8" hidden="1">{"INCOME STATEMENT",#N/A,FALSE,"Income Statement"}</definedName>
    <definedName name="wrn.INCOME._.STATEMENT._1" localSheetId="10" hidden="1">{"INCOME STATEMENT",#N/A,FALSE,"Income Statement"}</definedName>
    <definedName name="wrn.INCOME._.STATEMENT._1" hidden="1">{"INCOME STATEMENT",#N/A,FALSE,"Income Statement"}</definedName>
    <definedName name="wrn.Income._.Statements." localSheetId="8"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10"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r.._.CF._.Statement." localSheetId="8" hidden="1">{"IncrCashPrintArea",#N/A,FALSE,"Incr_CF"}</definedName>
    <definedName name="wrn.Incr.._.CF._.Statement." localSheetId="10" hidden="1">{"IncrCashPrintArea",#N/A,FALSE,"Incr_CF"}</definedName>
    <definedName name="wrn.Incr.._.CF._.Statement." hidden="1">{"IncrCashPrintArea",#N/A,FALSE,"Incr_CF"}</definedName>
    <definedName name="wrn.Incr.._.Profitability._.Indicators." localSheetId="8" hidden="1">{"IncrProfPrintArea",#N/A,FALSE,"Incr_Prof"}</definedName>
    <definedName name="wrn.Incr.._.Profitability._.Indicators." localSheetId="10" hidden="1">{"IncrProfPrintArea",#N/A,FALSE,"Incr_Prof"}</definedName>
    <definedName name="wrn.Incr.._.Profitability._.Indicators." hidden="1">{"IncrProfPrintArea",#N/A,FALSE,"Incr_Prof"}</definedName>
    <definedName name="wrn.input._.and._.output."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8"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0"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8"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0" hidden="1">{"EBITDA",#N/A,TRUE,"P&amp;L Net of Disc Ops";"output net of disc ops",#N/A,TRUE,"Revenue";"input",#N/A,TRUE,"Revenue";"output",#N/A,TRUE,"DC";"Input",#N/A,TRUE,"DC";"MTN and MCN",#N/A,TRUE,"Margin";"output detail line items",#N/A,TRUE,"SGA";"personnel by year",#N/A,TRUE,"Payroll";#N/A,#N/A,TRUE,"CapEx"}</definedName>
    <definedName name="wrn.input._.and._.output._1" hidden="1">{"EBITDA",#N/A,TRUE,"P&amp;L Net of Disc Ops";"output net of disc ops",#N/A,TRUE,"Revenue";"input",#N/A,TRUE,"Revenue";"output",#N/A,TRUE,"DC";"Input",#N/A,TRUE,"DC";"MTN and MCN",#N/A,TRUE,"Margin";"output detail line items",#N/A,TRUE,"SGA";"personnel by year",#N/A,TRUE,"Payroll";#N/A,#N/A,TRUE,"CapEx"}</definedName>
    <definedName name="wrn.INPUT._.INFO." localSheetId="8" hidden="1">{"Input",#N/A,FALSE,"INPUT"}</definedName>
    <definedName name="wrn.INPUT._.INFO." localSheetId="10" hidden="1">{"Input",#N/A,FALSE,"INPUT"}</definedName>
    <definedName name="wrn.INPUT._.INFO." hidden="1">{"Input",#N/A,FALSE,"INPUT"}</definedName>
    <definedName name="wrn.input._.sheet." localSheetId="2" hidden="1">{#N/A,#N/A,FALSE,"TICKERS INPUT SHEET"}</definedName>
    <definedName name="wrn.input._.sheet." localSheetId="1" hidden="1">{#N/A,#N/A,FALSE,"TICKERS INPUT SHEET"}</definedName>
    <definedName name="wrn.input._.sheet." localSheetId="8" hidden="1">{#N/A,#N/A,FALSE,"TICKERS INPUT SHEET"}</definedName>
    <definedName name="wrn.input._.sheet." localSheetId="10" hidden="1">{#N/A,#N/A,FALSE,"TICKERS INPUT SHEET"}</definedName>
    <definedName name="wrn.input._.sheet." hidden="1">{#N/A,#N/A,FALSE,"TICKERS INPUT SHEET"}</definedName>
    <definedName name="wrn.input._.sheet._1" localSheetId="2" hidden="1">{#N/A,#N/A,FALSE,"TICKERS INPUT SHEET"}</definedName>
    <definedName name="wrn.input._.sheet._1" localSheetId="1" hidden="1">{#N/A,#N/A,FALSE,"TICKERS INPUT SHEET"}</definedName>
    <definedName name="wrn.input._.sheet._1" localSheetId="8" hidden="1">{#N/A,#N/A,FALSE,"TICKERS INPUT SHEET"}</definedName>
    <definedName name="wrn.input._.sheet._1" localSheetId="10" hidden="1">{#N/A,#N/A,FALSE,"TICKERS INPUT SHEET"}</definedName>
    <definedName name="wrn.input._.sheet._1" hidden="1">{#N/A,#N/A,FALSE,"TICKERS INPUT SHEET"}</definedName>
    <definedName name="wrn.Introduction."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PO._.Valuation." localSheetId="2" hidden="1">{"assumptions",#N/A,FALSE,"Scenario 1";"valuation",#N/A,FALSE,"Scenario 1"}</definedName>
    <definedName name="wrn.IPO._.Valuation." localSheetId="1" hidden="1">{"assumptions",#N/A,FALSE,"Scenario 1";"valuation",#N/A,FALSE,"Scenario 1"}</definedName>
    <definedName name="wrn.IPO._.Valuation." localSheetId="8" hidden="1">{"assumptions",#N/A,FALSE,"Scenario 1";"valuation",#N/A,FALSE,"Scenario 1"}</definedName>
    <definedName name="wrn.IPO._.Valuation." localSheetId="10" hidden="1">{"assumptions",#N/A,FALSE,"Scenario 1";"valuation",#N/A,FALSE,"Scenario 1"}</definedName>
    <definedName name="wrn.IPO._.Valuation." hidden="1">{"assumptions",#N/A,FALSE,"Scenario 1";"valuation",#N/A,FALSE,"Scenario 1"}</definedName>
    <definedName name="wrn.IPO._.Valuation._1" localSheetId="2" hidden="1">{"assumptions",#N/A,FALSE,"Scenario 1";"valuation",#N/A,FALSE,"Scenario 1"}</definedName>
    <definedName name="wrn.IPO._.Valuation._1" localSheetId="1" hidden="1">{"assumptions",#N/A,FALSE,"Scenario 1";"valuation",#N/A,FALSE,"Scenario 1"}</definedName>
    <definedName name="wrn.IPO._.Valuation._1" localSheetId="8" hidden="1">{"assumptions",#N/A,FALSE,"Scenario 1";"valuation",#N/A,FALSE,"Scenario 1"}</definedName>
    <definedName name="wrn.IPO._.Valuation._1" localSheetId="10" hidden="1">{"assumptions",#N/A,FALSE,"Scenario 1";"valuation",#N/A,FALSE,"Scenario 1"}</definedName>
    <definedName name="wrn.IPO._.Valuation._1" hidden="1">{"assumptions",#N/A,FALSE,"Scenario 1";"valuation",#N/A,FALSE,"Scenario 1"}</definedName>
    <definedName name="wrn.IRR." localSheetId="8" hidden="1">{"IRR Benefits",#N/A,FALSE,"IRR";"Tax Credits",#N/A,FALSE,"IRR"}</definedName>
    <definedName name="wrn.IRR." localSheetId="10" hidden="1">{"IRR Benefits",#N/A,FALSE,"IRR";"Tax Credits",#N/A,FALSE,"IRR"}</definedName>
    <definedName name="wrn.IRR." hidden="1">{"IRR Benefits",#N/A,FALSE,"IRR";"Tax Credits",#N/A,FALSE,"IRR"}</definedName>
    <definedName name="wrn.IRR._.CORP._.7." localSheetId="8" hidden="1">{"IRR",#N/A,FALSE,"Corp 7 IRR";"Input",#N/A,FALSE,"Corp 7 IRR"}</definedName>
    <definedName name="wrn.IRR._.CORP._.7." localSheetId="10" hidden="1">{"IRR",#N/A,FALSE,"Corp 7 IRR";"Input",#N/A,FALSE,"Corp 7 IRR"}</definedName>
    <definedName name="wrn.IRR._.CORP._.7." hidden="1">{"IRR",#N/A,FALSE,"Corp 7 IRR";"Input",#N/A,FALSE,"Corp 7 IRR"}</definedName>
    <definedName name="wrn.K." localSheetId="8" hidden="1">{#N/A;#N/A;FALSE;"K"}</definedName>
    <definedName name="wrn.K." localSheetId="10" hidden="1">{#N/A;#N/A;FALSE;"K"}</definedName>
    <definedName name="wrn.K." hidden="1">{#N/A;#N/A;FALSE;"K"}</definedName>
    <definedName name="wrn.Kristi" localSheetId="8" hidden="1">{#N/A,#N/A,TRUE,"Income";#N/A,#N/A,TRUE,"IncomeDetail";#N/A,#N/A,TRUE,"Balance";#N/A,#N/A,TRUE,"BalDetail"}</definedName>
    <definedName name="wrn.Kristi" localSheetId="10" hidden="1">{#N/A,#N/A,TRUE,"Income";#N/A,#N/A,TRUE,"IncomeDetail";#N/A,#N/A,TRUE,"Balance";#N/A,#N/A,TRUE,"BalDetail"}</definedName>
    <definedName name="wrn.Kristi" hidden="1">{#N/A,#N/A,TRUE,"Income";#N/A,#N/A,TRUE,"IncomeDetail";#N/A,#N/A,TRUE,"Balance";#N/A,#N/A,TRUE,"BalDetail"}</definedName>
    <definedName name="wrn.LBO._.Summary." localSheetId="2" hidden="1">{"LBO Summary",#N/A,FALSE,"Summary"}</definedName>
    <definedName name="wrn.LBO._.Summary." localSheetId="1" hidden="1">{"LBO Summary",#N/A,FALSE,"Summary"}</definedName>
    <definedName name="wrn.LBO._.Summary." localSheetId="8" hidden="1">{"LBO Summary",#N/A,FALSE,"Summary"}</definedName>
    <definedName name="wrn.LBO._.Summary." localSheetId="10" hidden="1">{"LBO Summary",#N/A,FALSE,"Summary"}</definedName>
    <definedName name="wrn.LBO._.Summary." hidden="1">{"LBO Summary",#N/A,FALSE,"Summary"}</definedName>
    <definedName name="wrn.LBO._.Summary._1" localSheetId="2" hidden="1">{"LBO Summary",#N/A,FALSE,"Summary"}</definedName>
    <definedName name="wrn.LBO._.Summary._1" localSheetId="1" hidden="1">{"LBO Summary",#N/A,FALSE,"Summary"}</definedName>
    <definedName name="wrn.LBO._.Summary._1" localSheetId="8" hidden="1">{"LBO Summary",#N/A,FALSE,"Summary"}</definedName>
    <definedName name="wrn.LBO._.Summary._1" localSheetId="10" hidden="1">{"LBO Summary",#N/A,FALSE,"Summary"}</definedName>
    <definedName name="wrn.LBO._.Summary._1" hidden="1">{"LBO Summary",#N/A,FALSE,"Summary"}</definedName>
    <definedName name="wrn.Leases.xls." localSheetId="2" hidden="1">{#N/A,#N/A,FALSE,"Initial Year";#N/A,#N/A,FALSE,"Historical";#N/A,#N/A,FALSE,"balsheet";#N/A,#N/A,FALSE,"incstate";#N/A,#N/A,FALSE,"Fleet"}</definedName>
    <definedName name="wrn.Leases.xls." localSheetId="1" hidden="1">{#N/A,#N/A,FALSE,"Initial Year";#N/A,#N/A,FALSE,"Historical";#N/A,#N/A,FALSE,"balsheet";#N/A,#N/A,FALSE,"incstate";#N/A,#N/A,FALSE,"Fleet"}</definedName>
    <definedName name="wrn.Leases.xls." localSheetId="8" hidden="1">{#N/A,#N/A,FALSE,"Initial Year";#N/A,#N/A,FALSE,"Historical";#N/A,#N/A,FALSE,"balsheet";#N/A,#N/A,FALSE,"incstate";#N/A,#N/A,FALSE,"Fleet"}</definedName>
    <definedName name="wrn.Leases.xls." localSheetId="10" hidden="1">{#N/A,#N/A,FALSE,"Initial Year";#N/A,#N/A,FALSE,"Historical";#N/A,#N/A,FALSE,"balsheet";#N/A,#N/A,FALSE,"incstate";#N/A,#N/A,FALSE,"Fleet"}</definedName>
    <definedName name="wrn.Leases.xls." hidden="1">{#N/A,#N/A,FALSE,"Initial Year";#N/A,#N/A,FALSE,"Historical";#N/A,#N/A,FALSE,"balsheet";#N/A,#N/A,FALSE,"incstate";#N/A,#N/A,FALSE,"Fleet"}</definedName>
    <definedName name="wrn.Leases.xls._1" localSheetId="2" hidden="1">{#N/A,#N/A,FALSE,"Initial Year";#N/A,#N/A,FALSE,"Historical";#N/A,#N/A,FALSE,"balsheet";#N/A,#N/A,FALSE,"incstate";#N/A,#N/A,FALSE,"Fleet"}</definedName>
    <definedName name="wrn.Leases.xls._1" localSheetId="1" hidden="1">{#N/A,#N/A,FALSE,"Initial Year";#N/A,#N/A,FALSE,"Historical";#N/A,#N/A,FALSE,"balsheet";#N/A,#N/A,FALSE,"incstate";#N/A,#N/A,FALSE,"Fleet"}</definedName>
    <definedName name="wrn.Leases.xls._1" localSheetId="8" hidden="1">{#N/A,#N/A,FALSE,"Initial Year";#N/A,#N/A,FALSE,"Historical";#N/A,#N/A,FALSE,"balsheet";#N/A,#N/A,FALSE,"incstate";#N/A,#N/A,FALSE,"Fleet"}</definedName>
    <definedName name="wrn.Leases.xls._1" localSheetId="10" hidden="1">{#N/A,#N/A,FALSE,"Initial Year";#N/A,#N/A,FALSE,"Historical";#N/A,#N/A,FALSE,"balsheet";#N/A,#N/A,FALSE,"incstate";#N/A,#N/A,FALSE,"Fleet"}</definedName>
    <definedName name="wrn.Leases.xls._1" hidden="1">{#N/A,#N/A,FALSE,"Initial Year";#N/A,#N/A,FALSE,"Historical";#N/A,#N/A,FALSE,"balsheet";#N/A,#N/A,FALSE,"incstate";#N/A,#N/A,FALSE,"Fleet"}</definedName>
    <definedName name="wrn.Manulife._.Reinsurance._.Ltd.._.Futures._.Information." localSheetId="8" hidden="1">{#N/A,#N/A,FALSE,"Open_Positions";#N/A,#N/A,FALSE,"Closed_Positions";#N/A,#N/A,FALSE,"Position_at_Dec_02"}</definedName>
    <definedName name="wrn.Manulife._.Reinsurance._.Ltd.._.Futures._.Information." localSheetId="10" hidden="1">{#N/A,#N/A,FALSE,"Open_Positions";#N/A,#N/A,FALSE,"Closed_Positions";#N/A,#N/A,FALSE,"Position_at_Dec_02"}</definedName>
    <definedName name="wrn.Manulife._.Reinsurance._.Ltd.._.Futures._.Information." hidden="1">{#N/A,#N/A,FALSE,"Open_Positions";#N/A,#N/A,FALSE,"Closed_Positions";#N/A,#N/A,FALSE,"Position_at_Dec_02"}</definedName>
    <definedName name="wrn.Mason._.Deliverables." localSheetId="2" hidden="1">{#N/A,#N/A,FALSE,"Data &amp; Key Results";#N/A,#N/A,FALSE,"Summary Template";#N/A,#N/A,FALSE,"Budget";#N/A,#N/A,FALSE,"Present Value Comparison";#N/A,#N/A,FALSE,"Cashflow";#N/A,#N/A,FALSE,"Income";#N/A,#N/A,FALSE,"Inputs"}</definedName>
    <definedName name="wrn.Mason._.Deliverables." localSheetId="1" hidden="1">{#N/A,#N/A,FALSE,"Data &amp; Key Results";#N/A,#N/A,FALSE,"Summary Template";#N/A,#N/A,FALSE,"Budget";#N/A,#N/A,FALSE,"Present Value Comparison";#N/A,#N/A,FALSE,"Cashflow";#N/A,#N/A,FALSE,"Income";#N/A,#N/A,FALSE,"Inputs"}</definedName>
    <definedName name="wrn.Mason._.Deliverables." localSheetId="8" hidden="1">{#N/A,#N/A,FALSE,"Data &amp; Key Results";#N/A,#N/A,FALSE,"Summary Template";#N/A,#N/A,FALSE,"Budget";#N/A,#N/A,FALSE,"Present Value Comparison";#N/A,#N/A,FALSE,"Cashflow";#N/A,#N/A,FALSE,"Income";#N/A,#N/A,FALSE,"Inputs"}</definedName>
    <definedName name="wrn.Mason._.Deliverables." localSheetId="10" hidden="1">{#N/A,#N/A,FALSE,"Data &amp; Key Results";#N/A,#N/A,FALSE,"Summary Template";#N/A,#N/A,FALSE,"Budget";#N/A,#N/A,FALSE,"Present Value Comparison";#N/A,#N/A,FALSE,"Cashflow";#N/A,#N/A,FALSE,"Income";#N/A,#N/A,FALSE,"Inputs"}</definedName>
    <definedName name="wrn.Mason._.Deliverables." hidden="1">{#N/A,#N/A,FALSE,"Data &amp; Key Results";#N/A,#N/A,FALSE,"Summary Template";#N/A,#N/A,FALSE,"Budget";#N/A,#N/A,FALSE,"Present Value Comparison";#N/A,#N/A,FALSE,"Cashflow";#N/A,#N/A,FALSE,"Income";#N/A,#N/A,FALSE,"Inputs"}</definedName>
    <definedName name="wrn.Mason._.Deliverables._1" localSheetId="2" hidden="1">{#N/A,#N/A,FALSE,"Data &amp; Key Results";#N/A,#N/A,FALSE,"Summary Template";#N/A,#N/A,FALSE,"Budget";#N/A,#N/A,FALSE,"Present Value Comparison";#N/A,#N/A,FALSE,"Cashflow";#N/A,#N/A,FALSE,"Income";#N/A,#N/A,FALSE,"Inputs"}</definedName>
    <definedName name="wrn.Mason._.Deliverables._1" localSheetId="1" hidden="1">{#N/A,#N/A,FALSE,"Data &amp; Key Results";#N/A,#N/A,FALSE,"Summary Template";#N/A,#N/A,FALSE,"Budget";#N/A,#N/A,FALSE,"Present Value Comparison";#N/A,#N/A,FALSE,"Cashflow";#N/A,#N/A,FALSE,"Income";#N/A,#N/A,FALSE,"Inputs"}</definedName>
    <definedName name="wrn.Mason._.Deliverables._1" localSheetId="8" hidden="1">{#N/A,#N/A,FALSE,"Data &amp; Key Results";#N/A,#N/A,FALSE,"Summary Template";#N/A,#N/A,FALSE,"Budget";#N/A,#N/A,FALSE,"Present Value Comparison";#N/A,#N/A,FALSE,"Cashflow";#N/A,#N/A,FALSE,"Income";#N/A,#N/A,FALSE,"Inputs"}</definedName>
    <definedName name="wrn.Mason._.Deliverables._1" localSheetId="10" hidden="1">{#N/A,#N/A,FALSE,"Data &amp; Key Results";#N/A,#N/A,FALSE,"Summary Template";#N/A,#N/A,FALSE,"Budget";#N/A,#N/A,FALSE,"Present Value Comparison";#N/A,#N/A,FALSE,"Cashflow";#N/A,#N/A,FALSE,"Income";#N/A,#N/A,FALSE,"Inputs"}</definedName>
    <definedName name="wrn.Mason._.Deliverables._1" hidden="1">{#N/A,#N/A,FALSE,"Data &amp; Key Results";#N/A,#N/A,FALSE,"Summary Template";#N/A,#N/A,FALSE,"Budget";#N/A,#N/A,FALSE,"Present Value Comparison";#N/A,#N/A,FALSE,"Cashflow";#N/A,#N/A,FALSE,"Income";#N/A,#N/A,FALSE,"Inputs"}</definedName>
    <definedName name="wrn.MATRICES._.and._.CFs." localSheetId="8" hidden="1">{#N/A,#N/A,FALSE,"Assumptions";#N/A,#N/A,FALSE,"Consol CF";#N/A,#N/A,FALSE,"matx B4 DS";#N/A,#N/A,FALSE,"Hacienda CF";#N/A,#N/A,FALSE,"matx B4 DS Hac";#N/A,#N/A,FALSE,"Chabot CF";#N/A,#N/A,FALSE,"matx B4 DS Chabot";#N/A,#N/A,FALSE,"Diablo CF";#N/A,#N/A,FALSE,"matx B4 DS Diablo"}</definedName>
    <definedName name="wrn.MATRICES._.and._.CFs." localSheetId="10" hidden="1">{#N/A,#N/A,FALSE,"Assumptions";#N/A,#N/A,FALSE,"Consol CF";#N/A,#N/A,FALSE,"matx B4 DS";#N/A,#N/A,FALSE,"Hacienda CF";#N/A,#N/A,FALSE,"matx B4 DS Hac";#N/A,#N/A,FALSE,"Chabot CF";#N/A,#N/A,FALSE,"matx B4 DS Chabot";#N/A,#N/A,FALSE,"Diablo CF";#N/A,#N/A,FALSE,"matx B4 DS Diablo"}</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localSheetId="8" hidden="1">{#N/A,#N/A,FALSE,"matx B4 DS";#N/A,#N/A,FALSE,"matx B4 DS Hac";#N/A,#N/A,FALSE,"matx B4 DS Chabot";#N/A,#N/A,FALSE,"matx B4 DS Diablo"}</definedName>
    <definedName name="wrn.MATRICIES._.ONLY." localSheetId="10" hidden="1">{#N/A,#N/A,FALSE,"matx B4 DS";#N/A,#N/A,FALSE,"matx B4 DS Hac";#N/A,#N/A,FALSE,"matx B4 DS Chabot";#N/A,#N/A,FALSE,"matx B4 DS Diablo"}</definedName>
    <definedName name="wrn.MATRICIES._.ONLY." hidden="1">{#N/A,#N/A,FALSE,"matx B4 DS";#N/A,#N/A,FALSE,"matx B4 DS Hac";#N/A,#N/A,FALSE,"matx B4 DS Chabot";#N/A,#N/A,FALSE,"matx B4 DS Diablo"}</definedName>
    <definedName name="wrn.May._.2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8" hidden="1">{#N/A;#N/A;FALSE;"MCCRK"}</definedName>
    <definedName name="wrn.MCCRK." localSheetId="10" hidden="1">{#N/A;#N/A;FALSE;"MCCRK"}</definedName>
    <definedName name="wrn.MCCRK." hidden="1">{#N/A;#N/A;FALSE;"MCCRK"}</definedName>
    <definedName name="wrn.Model." localSheetId="2"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localSheetId="8" hidden="1">{#N/A,#N/A,FALSE,"Cover";#N/A,#N/A,FALSE,"LUMI";#N/A,#N/A,FALSE,"COMD";#N/A,#N/A,FALSE,"Valuation";#N/A,#N/A,FALSE,"Assumptions";#N/A,#N/A,FALSE,"Pooling";#N/A,#N/A,FALSE,"BalanceSheet"}</definedName>
    <definedName name="wrn.Model." localSheetId="10"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_1" localSheetId="2" hidden="1">{#N/A,#N/A,FALSE,"Cover";#N/A,#N/A,FALSE,"LUMI";#N/A,#N/A,FALSE,"COMD";#N/A,#N/A,FALSE,"Valuation";#N/A,#N/A,FALSE,"Assumptions";#N/A,#N/A,FALSE,"Pooling";#N/A,#N/A,FALSE,"BalanceSheet"}</definedName>
    <definedName name="wrn.Model._1" localSheetId="1" hidden="1">{#N/A,#N/A,FALSE,"Cover";#N/A,#N/A,FALSE,"LUMI";#N/A,#N/A,FALSE,"COMD";#N/A,#N/A,FALSE,"Valuation";#N/A,#N/A,FALSE,"Assumptions";#N/A,#N/A,FALSE,"Pooling";#N/A,#N/A,FALSE,"BalanceSheet"}</definedName>
    <definedName name="wrn.Model._1" localSheetId="8" hidden="1">{#N/A,#N/A,FALSE,"Cover";#N/A,#N/A,FALSE,"LUMI";#N/A,#N/A,FALSE,"COMD";#N/A,#N/A,FALSE,"Valuation";#N/A,#N/A,FALSE,"Assumptions";#N/A,#N/A,FALSE,"Pooling";#N/A,#N/A,FALSE,"BalanceSheet"}</definedName>
    <definedName name="wrn.Model._1" localSheetId="10" hidden="1">{#N/A,#N/A,FALSE,"Cover";#N/A,#N/A,FALSE,"LUMI";#N/A,#N/A,FALSE,"COMD";#N/A,#N/A,FALSE,"Valuation";#N/A,#N/A,FALSE,"Assumptions";#N/A,#N/A,FALSE,"Pooling";#N/A,#N/A,FALSE,"BalanceSheet"}</definedName>
    <definedName name="wrn.Model._1" hidden="1">{#N/A,#N/A,FALSE,"Cover";#N/A,#N/A,FALSE,"LUMI";#N/A,#N/A,FALSE,"COMD";#N/A,#N/A,FALSE,"Valuation";#N/A,#N/A,FALSE,"Assumptions";#N/A,#N/A,FALSE,"Pooling";#N/A,#N/A,FALSE,"BalanceSheet"}</definedName>
    <definedName name="wrn.MODELS." localSheetId="2" hidden="1">{"QTRINC",#N/A,FALSE,"QTRINC";"MARGIN",#N/A,FALSE,"MARGIN";"SALES1",#N/A,FALSE,"SALES";"SALES2",#N/A,FALSE,"SALES";"CASHFLOW",#N/A,FALSE,"CASHFLOW"}</definedName>
    <definedName name="wrn.MODELS." localSheetId="1" hidden="1">{"QTRINC",#N/A,FALSE,"QTRINC";"MARGIN",#N/A,FALSE,"MARGIN";"SALES1",#N/A,FALSE,"SALES";"SALES2",#N/A,FALSE,"SALES";"CASHFLOW",#N/A,FALSE,"CASHFLOW"}</definedName>
    <definedName name="wrn.MODELS." localSheetId="8" hidden="1">{"QTRINC",#N/A,FALSE,"QTRINC";"MARGIN",#N/A,FALSE,"MARGIN";"SALES1",#N/A,FALSE,"SALES";"SALES2",#N/A,FALSE,"SALES";"CASHFLOW",#N/A,FALSE,"CASHFLOW"}</definedName>
    <definedName name="wrn.MODELS." localSheetId="10" hidden="1">{"QTRINC",#N/A,FALSE,"QTRINC";"MARGIN",#N/A,FALSE,"MARGIN";"SALES1",#N/A,FALSE,"SALES";"SALES2",#N/A,FALSE,"SALES";"CASHFLOW",#N/A,FALSE,"CASHFLOW"}</definedName>
    <definedName name="wrn.MODELS." hidden="1">{"QTRINC",#N/A,FALSE,"QTRINC";"MARGIN",#N/A,FALSE,"MARGIN";"SALES1",#N/A,FALSE,"SALES";"SALES2",#N/A,FALSE,"SALES";"CASHFLOW",#N/A,FALSE,"CASHFLOW"}</definedName>
    <definedName name="wrn.MODELS._1" localSheetId="2" hidden="1">{"QTRINC",#N/A,FALSE,"QTRINC";"MARGIN",#N/A,FALSE,"MARGIN";"SALES1",#N/A,FALSE,"SALES";"SALES2",#N/A,FALSE,"SALES";"CASHFLOW",#N/A,FALSE,"CASHFLOW"}</definedName>
    <definedName name="wrn.MODELS._1" localSheetId="1" hidden="1">{"QTRINC",#N/A,FALSE,"QTRINC";"MARGIN",#N/A,FALSE,"MARGIN";"SALES1",#N/A,FALSE,"SALES";"SALES2",#N/A,FALSE,"SALES";"CASHFLOW",#N/A,FALSE,"CASHFLOW"}</definedName>
    <definedName name="wrn.MODELS._1" localSheetId="8" hidden="1">{"QTRINC",#N/A,FALSE,"QTRINC";"MARGIN",#N/A,FALSE,"MARGIN";"SALES1",#N/A,FALSE,"SALES";"SALES2",#N/A,FALSE,"SALES";"CASHFLOW",#N/A,FALSE,"CASHFLOW"}</definedName>
    <definedName name="wrn.MODELS._1" localSheetId="10" hidden="1">{"QTRINC",#N/A,FALSE,"QTRINC";"MARGIN",#N/A,FALSE,"MARGIN";"SALES1",#N/A,FALSE,"SALES";"SALES2",#N/A,FALSE,"SALES";"CASHFLOW",#N/A,FALSE,"CASHFLOW"}</definedName>
    <definedName name="wrn.MODELS._1" hidden="1">{"QTRINC",#N/A,FALSE,"QTRINC";"MARGIN",#N/A,FALSE,"MARGIN";"SALES1",#N/A,FALSE,"SALES";"SALES2",#N/A,FALSE,"SALES";"CASHFLOW",#N/A,FALSE,"CASHFLOW"}</definedName>
    <definedName name="wrn.Monthly._.Report." localSheetId="8" hidden="1">{#N/A,#N/A,FALSE,"Summary Page",#N/A,#N/A;FALSE,"Collections Listing",#N/A,#N/A,FALSE,"Lessee 60 days past due";#N/A,#N/A,FALSE,"Revenues--Lend Base JP Morgan",#N/A,#N/A;FALSE,"JP Morgan Debt Amort Schedule",#N/A,#N/A,FALSE,"Covenant Analysis"}</definedName>
    <definedName name="wrn.Monthly._.Report." localSheetId="10" hidden="1">{#N/A,#N/A,FALSE,"Summary Page",#N/A,#N/A;FALSE,"Collections Listing",#N/A,#N/A,FALSE,"Lessee 60 days past due";#N/A,#N/A,FALSE,"Revenues--Lend Base JP Morgan",#N/A,#N/A;FALSE,"JP Morgan Debt Amort Schedule",#N/A,#N/A,FALSE,"Covenant Analysis"}</definedName>
    <definedName name="wrn.Monthly._.Report." hidden="1">{#N/A,#N/A,FALSE,"Summary Page",#N/A,#N/A;FALSE,"Collections Listing",#N/A,#N/A,FALSE,"Lessee 60 days past due";#N/A,#N/A,FALSE,"Revenues--Lend Base JP Morgan",#N/A,#N/A;FALSE,"JP Morgan Debt Amort Schedule",#N/A,#N/A,FALSE,"Covenant Analysis"}</definedName>
    <definedName name="wrn.Multiples._.Calculation." localSheetId="2" hidden="1">{#N/A,#N/A,FALSE,"GCM Data Sum";#N/A,#N/A,FALSE,"TIC-Calculation";#N/A,#N/A,FALSE,"TIC  Multiples";#N/A,#N/A,FALSE,"P-E &amp; Price to Book Multiples";#N/A,#N/A,FALSE,"Margins-EBITDA-to-Growth"}</definedName>
    <definedName name="wrn.Multiples._.Calculation." localSheetId="1" hidden="1">{#N/A,#N/A,FALSE,"GCM Data Sum";#N/A,#N/A,FALSE,"TIC-Calculation";#N/A,#N/A,FALSE,"TIC  Multiples";#N/A,#N/A,FALSE,"P-E &amp; Price to Book Multiples";#N/A,#N/A,FALSE,"Margins-EBITDA-to-Growth"}</definedName>
    <definedName name="wrn.Multiples._.Calculation." localSheetId="8" hidden="1">{#N/A,#N/A,FALSE,"GCM Data Sum";#N/A,#N/A,FALSE,"TIC-Calculation";#N/A,#N/A,FALSE,"TIC  Multiples";#N/A,#N/A,FALSE,"P-E &amp; Price to Book Multiples";#N/A,#N/A,FALSE,"Margins-EBITDA-to-Growth"}</definedName>
    <definedName name="wrn.Multiples._.Calculation." localSheetId="10"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Multiples._.Calculation._1" localSheetId="2" hidden="1">{#N/A,#N/A,FALSE,"GCM Data Sum";#N/A,#N/A,FALSE,"TIC-Calculation";#N/A,#N/A,FALSE,"TIC  Multiples";#N/A,#N/A,FALSE,"P-E &amp; Price to Book Multiples";#N/A,#N/A,FALSE,"Margins-EBITDA-to-Growth"}</definedName>
    <definedName name="wrn.Multiples._.Calculation._1" localSheetId="1" hidden="1">{#N/A,#N/A,FALSE,"GCM Data Sum";#N/A,#N/A,FALSE,"TIC-Calculation";#N/A,#N/A,FALSE,"TIC  Multiples";#N/A,#N/A,FALSE,"P-E &amp; Price to Book Multiples";#N/A,#N/A,FALSE,"Margins-EBITDA-to-Growth"}</definedName>
    <definedName name="wrn.Multiples._.Calculation._1" localSheetId="8" hidden="1">{#N/A,#N/A,FALSE,"GCM Data Sum";#N/A,#N/A,FALSE,"TIC-Calculation";#N/A,#N/A,FALSE,"TIC  Multiples";#N/A,#N/A,FALSE,"P-E &amp; Price to Book Multiples";#N/A,#N/A,FALSE,"Margins-EBITDA-to-Growth"}</definedName>
    <definedName name="wrn.Multiples._.Calculation._1" localSheetId="10" hidden="1">{#N/A,#N/A,FALSE,"GCM Data Sum";#N/A,#N/A,FALSE,"TIC-Calculation";#N/A,#N/A,FALSE,"TIC  Multiples";#N/A,#N/A,FALSE,"P-E &amp; Price to Book Multiples";#N/A,#N/A,FALSE,"Margins-EBITDA-to-Growth"}</definedName>
    <definedName name="wrn.Multiples._.Calculation._1" hidden="1">{#N/A,#N/A,FALSE,"GCM Data Sum";#N/A,#N/A,FALSE,"TIC-Calculation";#N/A,#N/A,FALSE,"TIC  Multiples";#N/A,#N/A,FALSE,"P-E &amp; Price to Book Multiples";#N/A,#N/A,FALSE,"Margins-EBITDA-to-Growth"}</definedName>
    <definedName name="wrn.NA." localSheetId="8" hidden="1">{#N/A;#N/A;FALSE;"NA"}</definedName>
    <definedName name="wrn.NA." localSheetId="10" hidden="1">{#N/A;#N/A;FALSE;"NA"}</definedName>
    <definedName name="wrn.NA." hidden="1">{#N/A;#N/A;FALSE;"NA"}</definedName>
    <definedName name="wrn.NT_T._.Manpower._.by._.Department." localSheetId="8"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10"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ops._.costs." localSheetId="2" hidden="1">{"page1",#N/A,FALSE,"APCI Operations Detail  ";"page2",#N/A,FALSE,"APCI Operations Detail  ";"page3",#N/A,FALSE,"APCI Operations Detail  ";"page4",#N/A,FALSE,"APCI Operations Detail  "}</definedName>
    <definedName name="wrn.ops._.costs." localSheetId="1" hidden="1">{"page1",#N/A,FALSE,"APCI Operations Detail  ";"page2",#N/A,FALSE,"APCI Operations Detail  ";"page3",#N/A,FALSE,"APCI Operations Detail  ";"page4",#N/A,FALSE,"APCI Operations Detail  "}</definedName>
    <definedName name="wrn.ops._.costs." localSheetId="8" hidden="1">{"page1",#N/A,FALSE,"APCI Operations Detail  ";"page2",#N/A,FALSE,"APCI Operations Detail  ";"page3",#N/A,FALSE,"APCI Operations Detail  ";"page4",#N/A,FALSE,"APCI Operations Detail  "}</definedName>
    <definedName name="wrn.ops._.costs." localSheetId="10" hidden="1">{"page1",#N/A,FALSE,"APCI Operations Detail  ";"page2",#N/A,FALSE,"APCI Operations Detail  ";"page3",#N/A,FALSE,"APCI Operations Detail  ";"page4",#N/A,FALSE,"APCI Operations Detail  "}</definedName>
    <definedName name="wrn.ops._.costs." hidden="1">{"page1",#N/A,FALSE,"APCI Operations Detail  ";"page2",#N/A,FALSE,"APCI Operations Detail  ";"page3",#N/A,FALSE,"APCI Operations Detail  ";"page4",#N/A,FALSE,"APCI Operations Detail  "}</definedName>
    <definedName name="wrn.ops._.costs._1" localSheetId="2" hidden="1">{"page1",#N/A,FALSE,"APCI Operations Detail  ";"page2",#N/A,FALSE,"APCI Operations Detail  ";"page3",#N/A,FALSE,"APCI Operations Detail  ";"page4",#N/A,FALSE,"APCI Operations Detail  "}</definedName>
    <definedName name="wrn.ops._.costs._1" localSheetId="1" hidden="1">{"page1",#N/A,FALSE,"APCI Operations Detail  ";"page2",#N/A,FALSE,"APCI Operations Detail  ";"page3",#N/A,FALSE,"APCI Operations Detail  ";"page4",#N/A,FALSE,"APCI Operations Detail  "}</definedName>
    <definedName name="wrn.ops._.costs._1" localSheetId="8" hidden="1">{"page1",#N/A,FALSE,"APCI Operations Detail  ";"page2",#N/A,FALSE,"APCI Operations Detail  ";"page3",#N/A,FALSE,"APCI Operations Detail  ";"page4",#N/A,FALSE,"APCI Operations Detail  "}</definedName>
    <definedName name="wrn.ops._.costs._1" localSheetId="10" hidden="1">{"page1",#N/A,FALSE,"APCI Operations Detail  ";"page2",#N/A,FALSE,"APCI Operations Detail  ";"page3",#N/A,FALSE,"APCI Operations Detail  ";"page4",#N/A,FALSE,"APCI Operations Detail  "}</definedName>
    <definedName name="wrn.ops._.costs._1" hidden="1">{"page1",#N/A,FALSE,"APCI Operations Detail  ";"page2",#N/A,FALSE,"APCI Operations Detail  ";"page3",#N/A,FALSE,"APCI Operations Detail  ";"page4",#N/A,FALSE,"APCI Operations Detail  "}</definedName>
    <definedName name="wrn.Output." localSheetId="2" hidden="1">{"calspreads",#N/A,FALSE,"Sheet1";"curves",#N/A,FALSE,"Sheet1";"libor",#N/A,FALSE,"Sheet1"}</definedName>
    <definedName name="wrn.Output." localSheetId="1" hidden="1">{"calspreads",#N/A,FALSE,"Sheet1";"curves",#N/A,FALSE,"Sheet1";"libor",#N/A,FALSE,"Sheet1"}</definedName>
    <definedName name="wrn.Output." localSheetId="8" hidden="1">{"calspreads",#N/A,FALSE,"Sheet1";"curves",#N/A,FALSE,"Sheet1";"libor",#N/A,FALSE,"Sheet1"}</definedName>
    <definedName name="wrn.Output." localSheetId="10" hidden="1">{"calspreads",#N/A,FALSE,"Sheet1";"curves",#N/A,FALSE,"Sheet1";"libor",#N/A,FALSE,"Sheet1"}</definedName>
    <definedName name="wrn.Output." hidden="1">{"calspreads",#N/A,FALSE,"Sheet1";"curves",#N/A,FALSE,"Sheet1";"libor",#N/A,FALSE,"Sheet1"}</definedName>
    <definedName name="wrn.PARTNERS._.CAPITAL._.STMT." localSheetId="2" hidden="1">{"PARTNERS CAPITAL STMT",#N/A,FALSE,"Partners Capital"}</definedName>
    <definedName name="wrn.PARTNERS._.CAPITAL._.STMT." localSheetId="1" hidden="1">{"PARTNERS CAPITAL STMT",#N/A,FALSE,"Partners Capital"}</definedName>
    <definedName name="wrn.PARTNERS._.CAPITAL._.STMT." localSheetId="8" hidden="1">{"PARTNERS CAPITAL STMT",#N/A,FALSE,"Partners Capital"}</definedName>
    <definedName name="wrn.PARTNERS._.CAPITAL._.STMT." localSheetId="10" hidden="1">{"PARTNERS CAPITAL STMT",#N/A,FALSE,"Partners Capital"}</definedName>
    <definedName name="wrn.PARTNERS._.CAPITAL._.STMT." hidden="1">{"PARTNERS CAPITAL STMT",#N/A,FALSE,"Partners Capital"}</definedName>
    <definedName name="wrn.PARTNERS._.CAPITAL._.STMT._1" localSheetId="2" hidden="1">{"PARTNERS CAPITAL STMT",#N/A,FALSE,"Partners Capital"}</definedName>
    <definedName name="wrn.PARTNERS._.CAPITAL._.STMT._1" localSheetId="1" hidden="1">{"PARTNERS CAPITAL STMT",#N/A,FALSE,"Partners Capital"}</definedName>
    <definedName name="wrn.PARTNERS._.CAPITAL._.STMT._1" localSheetId="8" hidden="1">{"PARTNERS CAPITAL STMT",#N/A,FALSE,"Partners Capital"}</definedName>
    <definedName name="wrn.PARTNERS._.CAPITAL._.STMT._1" localSheetId="10" hidden="1">{"PARTNERS CAPITAL STMT",#N/A,FALSE,"Partners Capital"}</definedName>
    <definedName name="wrn.PARTNERS._.CAPITAL._.STMT._1" hidden="1">{"PARTNERS CAPITAL STMT",#N/A,FALSE,"Partners Capital"}</definedName>
    <definedName name="wrn.print." localSheetId="2" hidden="1">{#N/A,#N/A,FALSE,"Inv. in cons subs";#N/A,#N/A,FALSE,"Intercomp.";#N/A,#N/A,FALSE,"Common Stock";#N/A,#N/A,FALSE,"Beg. or year re";#N/A,#N/A,FALSE,"Inv. NC sub-undist"}</definedName>
    <definedName name="wrn.print." localSheetId="1" hidden="1">{#N/A,#N/A,FALSE,"Inv. in cons subs";#N/A,#N/A,FALSE,"Intercomp.";#N/A,#N/A,FALSE,"Common Stock";#N/A,#N/A,FALSE,"Beg. or year re";#N/A,#N/A,FALSE,"Inv. NC sub-undist"}</definedName>
    <definedName name="wrn.print." localSheetId="8" hidden="1">{#N/A,#N/A,FALSE,"Inv. in cons subs";#N/A,#N/A,FALSE,"Intercomp.";#N/A,#N/A,FALSE,"Common Stock";#N/A,#N/A,FALSE,"Beg. or year re";#N/A,#N/A,FALSE,"Inv. NC sub-undist"}</definedName>
    <definedName name="wrn.print." localSheetId="10" hidden="1">{#N/A,#N/A,FALSE,"Inv. in cons subs";#N/A,#N/A,FALSE,"Intercomp.";#N/A,#N/A,FALSE,"Common Stock";#N/A,#N/A,FALSE,"Beg. or year re";#N/A,#N/A,FALSE,"Inv. NC sub-undist"}</definedName>
    <definedName name="wrn.print." hidden="1">{#N/A,#N/A,FALSE,"Inv. in cons subs";#N/A,#N/A,FALSE,"Intercomp.";#N/A,#N/A,FALSE,"Common Stock";#N/A,#N/A,FALSE,"Beg. or year re";#N/A,#N/A,FALSE,"Inv. NC sub-undist"}</definedName>
    <definedName name="wrn.PRINT._.ALL." localSheetId="8" hidden="1">{"balsheet",#N/A,FALSE,"INCOME";"TB3",#N/A,FALSE,"INCOME";"TAJE",#N/A,FALSE,"TAJE";"_200",#N/A,FALSE,"ALLOCATIONS";"_80_1",#N/A,FALSE,"ALLOCATIONS";"_80_2",#N/A,FALSE,"ALLOCATIONS";"_80_3",#N/A,FALSE,"ALLOCATIONS";"_80_4",#N/A,FALSE,"ALLOCATIONS";"_80_5",#N/A,FALSE,"ALLOCATIONS"}</definedName>
    <definedName name="wrn.PRINT._.ALL." localSheetId="10" hidden="1">{"balsheet",#N/A,FALSE,"INCOME";"TB3",#N/A,FALSE,"INCOME";"TAJE",#N/A,FALSE,"TAJE";"_200",#N/A,FALSE,"ALLOCATIONS";"_80_1",#N/A,FALSE,"ALLOCATIONS";"_80_2",#N/A,FALSE,"ALLOCATIONS";"_80_3",#N/A,FALSE,"ALLOCATIONS";"_80_4",#N/A,FALSE,"ALLOCATIONS";"_80_5",#N/A,FALSE,"ALLOCATIONS"}</definedName>
    <definedName name="wrn.PRINT._.ALL." hidden="1">{"balsheet",#N/A,FALSE,"INCOME";"TB3",#N/A,FALSE,"INCOME";"TAJE",#N/A,FALSE,"TAJE";"_200",#N/A,FALSE,"ALLOCATIONS";"_80_1",#N/A,FALSE,"ALLOCATIONS";"_80_2",#N/A,FALSE,"ALLOCATIONS";"_80_3",#N/A,FALSE,"ALLOCATIONS";"_80_4",#N/A,FALSE,"ALLOCATIONS";"_80_5",#N/A,FALSE,"ALLOCATIONS"}</definedName>
    <definedName name="wrn.Print._.All._.Exhibits." localSheetId="2" hidden="1">{"Inc Stmt Dollar",#N/A,FALSE,"IS";"Inc Stmt CS",#N/A,FALSE,"IS";"BS Dollar",#N/A,FALSE,"BS";"BS CS",#N/A,FALSE,"BS";"CF Dollar",#N/A,FALSE,"CF";"Ratio No.1",#N/A,FALSE,"Ratio";"Ratio No.2",#N/A,FALSE,"Ratio"}</definedName>
    <definedName name="wrn.Print._.All._.Exhibits." localSheetId="1" hidden="1">{"Inc Stmt Dollar",#N/A,FALSE,"IS";"Inc Stmt CS",#N/A,FALSE,"IS";"BS Dollar",#N/A,FALSE,"BS";"BS CS",#N/A,FALSE,"BS";"CF Dollar",#N/A,FALSE,"CF";"Ratio No.1",#N/A,FALSE,"Ratio";"Ratio No.2",#N/A,FALSE,"Ratio"}</definedName>
    <definedName name="wrn.Print._.All._.Exhibits." localSheetId="8" hidden="1">{"Inc Stmt Dollar",#N/A,FALSE,"IS";"Inc Stmt CS",#N/A,FALSE,"IS";"BS Dollar",#N/A,FALSE,"BS";"BS CS",#N/A,FALSE,"BS";"CF Dollar",#N/A,FALSE,"CF";"Ratio No.1",#N/A,FALSE,"Ratio";"Ratio No.2",#N/A,FALSE,"Ratio"}</definedName>
    <definedName name="wrn.Print._.All._.Exhibits." localSheetId="10"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Exhibits._1" localSheetId="2" hidden="1">{"Inc Stmt Dollar",#N/A,FALSE,"IS";"Inc Stmt CS",#N/A,FALSE,"IS";"BS Dollar",#N/A,FALSE,"BS";"BS CS",#N/A,FALSE,"BS";"CF Dollar",#N/A,FALSE,"CF";"Ratio No.1",#N/A,FALSE,"Ratio";"Ratio No.2",#N/A,FALSE,"Ratio"}</definedName>
    <definedName name="wrn.Print._.All._.Exhibits._1" localSheetId="1" hidden="1">{"Inc Stmt Dollar",#N/A,FALSE,"IS";"Inc Stmt CS",#N/A,FALSE,"IS";"BS Dollar",#N/A,FALSE,"BS";"BS CS",#N/A,FALSE,"BS";"CF Dollar",#N/A,FALSE,"CF";"Ratio No.1",#N/A,FALSE,"Ratio";"Ratio No.2",#N/A,FALSE,"Ratio"}</definedName>
    <definedName name="wrn.Print._.All._.Exhibits._1" localSheetId="8" hidden="1">{"Inc Stmt Dollar",#N/A,FALSE,"IS";"Inc Stmt CS",#N/A,FALSE,"IS";"BS Dollar",#N/A,FALSE,"BS";"BS CS",#N/A,FALSE,"BS";"CF Dollar",#N/A,FALSE,"CF";"Ratio No.1",#N/A,FALSE,"Ratio";"Ratio No.2",#N/A,FALSE,"Ratio"}</definedName>
    <definedName name="wrn.Print._.All._.Exhibits._1" localSheetId="10" hidden="1">{"Inc Stmt Dollar",#N/A,FALSE,"IS";"Inc Stmt CS",#N/A,FALSE,"IS";"BS Dollar",#N/A,FALSE,"BS";"BS CS",#N/A,FALSE,"BS";"CF Dollar",#N/A,FALSE,"CF";"Ratio No.1",#N/A,FALSE,"Ratio";"Ratio No.2",#N/A,FALSE,"Ratio"}</definedName>
    <definedName name="wrn.Print._.All._.Exhibits._1" hidden="1">{"Inc Stmt Dollar",#N/A,FALSE,"IS";"Inc Stmt CS",#N/A,FALSE,"IS";"BS Dollar",#N/A,FALSE,"BS";"BS CS",#N/A,FALSE,"BS";"CF Dollar",#N/A,FALSE,"CF";"Ratio No.1",#N/A,FALSE,"Ratio";"Ratio No.2",#N/A,FALSE,"Ratio"}</definedName>
    <definedName name="wrn.Print._.All._.Imp.._.Sales." localSheetId="8" hidden="1">{#N/A,#N/A,FALSE,"Sale 1";#N/A,#N/A,FALSE,"Sale 2";#N/A,#N/A,FALSE,"Sale 3";#N/A,#N/A,FALSE,"Sale 4";#N/A,#N/A,FALSE,"Sale 5";#N/A,#N/A,FALSE,"Sale 6";#N/A,#N/A,FALSE,"Sale 7";#N/A,#N/A,FALSE,"Sale 8";#N/A,#N/A,FALSE,"Sale 9";#N/A,#N/A,FALSE,"Sale 10";#N/A,#N/A,FALSE,"Sale 11";#N/A,#N/A,FALSE,"Sale 12"}</definedName>
    <definedName name="wrn.Print._.All._.Imp.._.Sales." localSheetId="10" hidden="1">{#N/A,#N/A,FALSE,"Sale 1";#N/A,#N/A,FALSE,"Sale 2";#N/A,#N/A,FALSE,"Sale 3";#N/A,#N/A,FALSE,"Sale 4";#N/A,#N/A,FALSE,"Sale 5";#N/A,#N/A,FALSE,"Sale 6";#N/A,#N/A,FALSE,"Sale 7";#N/A,#N/A,FALSE,"Sale 8";#N/A,#N/A,FALSE,"Sale 9";#N/A,#N/A,FALSE,"Sale 10";#N/A,#N/A,FALSE,"Sale 11";#N/A,#N/A,FALSE,"Sale 12"}</definedName>
    <definedName name="wrn.Print._.All._.Imp.._.Sales." hidden="1">{#N/A,#N/A,FALSE,"Sale 1";#N/A,#N/A,FALSE,"Sale 2";#N/A,#N/A,FALSE,"Sale 3";#N/A,#N/A,FALSE,"Sale 4";#N/A,#N/A,FALSE,"Sale 5";#N/A,#N/A,FALSE,"Sale 6";#N/A,#N/A,FALSE,"Sale 7";#N/A,#N/A,FALSE,"Sale 8";#N/A,#N/A,FALSE,"Sale 9";#N/A,#N/A,FALSE,"Sale 10";#N/A,#N/A,FALSE,"Sale 11";#N/A,#N/A,FALSE,"Sale 12"}</definedName>
    <definedName name="wrn.Print._.All._.Pages." localSheetId="2" hidden="1">{"LBO Summary",#N/A,FALSE,"Summary";"Income Statement",#N/A,FALSE,"Model";"Cash Flow",#N/A,FALSE,"Model";"Balance Sheet",#N/A,FALSE,"Model";"Working Capital",#N/A,FALSE,"Model";"Pro Forma Balance Sheets",#N/A,FALSE,"PFBS";"Debt Balances",#N/A,FALSE,"Model";"Fee Schedules",#N/A,FALSE,"Model"}</definedName>
    <definedName name="wrn.Print._.All._.Pages." localSheetId="1" hidden="1">{"LBO Summary",#N/A,FALSE,"Summary";"Income Statement",#N/A,FALSE,"Model";"Cash Flow",#N/A,FALSE,"Model";"Balance Sheet",#N/A,FALSE,"Model";"Working Capital",#N/A,FALSE,"Model";"Pro Forma Balance Sheets",#N/A,FALSE,"PFBS";"Debt Balances",#N/A,FALSE,"Model";"Fee Schedules",#N/A,FALSE,"Model"}</definedName>
    <definedName name="wrn.Print._.All._.Pages." localSheetId="8" hidden="1">{"LBO Summary",#N/A,FALSE,"Summary";"Income Statement",#N/A,FALSE,"Model";"Cash Flow",#N/A,FALSE,"Model";"Balance Sheet",#N/A,FALSE,"Model";"Working Capital",#N/A,FALSE,"Model";"Pro Forma Balance Sheets",#N/A,FALSE,"PFBS";"Debt Balances",#N/A,FALSE,"Model";"Fee Schedules",#N/A,FALSE,"Model"}</definedName>
    <definedName name="wrn.Print._.All._.Pages." localSheetId="10"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8"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0" hidden="1">{"LBO Summary",#N/A,FALSE,"Summary";"Income Statement",#N/A,FALSE,"Model";"Cash Flow",#N/A,FALSE,"Model";"Balance Sheet",#N/A,FALSE,"Model";"Working Capital",#N/A,FALSE,"Model";"Pro Forma Balance Sheets",#N/A,FALSE,"PFBS";"Debt Balances",#N/A,FALSE,"Model";"Fee Schedules",#N/A,FALSE,"Model"}</definedName>
    <definedName name="wrn.Print._.All._.Pages._1" hidden="1">{"LBO Summary",#N/A,FALSE,"Summary";"Income Statement",#N/A,FALSE,"Model";"Cash Flow",#N/A,FALSE,"Model";"Balance Sheet",#N/A,FALSE,"Model";"Working Capital",#N/A,FALSE,"Model";"Pro Forma Balance Sheets",#N/A,FALSE,"PFBS";"Debt Balances",#N/A,FALSE,"Model";"Fee Schedules",#N/A,FALSE,"Model"}</definedName>
    <definedName name="wrn.Print._.All._.Rent._.Comps." localSheetId="8" hidden="1">{#N/A,#N/A,FALSE,"Rent 1";#N/A,#N/A,FALSE,"Rent 2";#N/A,#N/A,FALSE,"Rent 3";#N/A,#N/A,FALSE,"Rent 4";#N/A,#N/A,FALSE,"Rent 5";#N/A,#N/A,FALSE,"Rent 6";#N/A,#N/A,FALSE,"Rent 7";#N/A,#N/A,FALSE,"Rent 8";#N/A,#N/A,FALSE,"Rent 9";#N/A,#N/A,FALSE,"Rent 10"}</definedName>
    <definedName name="wrn.Print._.All._.Rent._.Comps." localSheetId="10" hidden="1">{#N/A,#N/A,FALSE,"Rent 1";#N/A,#N/A,FALSE,"Rent 2";#N/A,#N/A,FALSE,"Rent 3";#N/A,#N/A,FALSE,"Rent 4";#N/A,#N/A,FALSE,"Rent 5";#N/A,#N/A,FALSE,"Rent 6";#N/A,#N/A,FALSE,"Rent 7";#N/A,#N/A,FALSE,"Rent 8";#N/A,#N/A,FALSE,"Rent 9";#N/A,#N/A,FALSE,"Rent 10"}</definedName>
    <definedName name="wrn.Print._.All._.Rent._.Comps." hidden="1">{#N/A,#N/A,FALSE,"Rent 1";#N/A,#N/A,FALSE,"Rent 2";#N/A,#N/A,FALSE,"Rent 3";#N/A,#N/A,FALSE,"Rent 4";#N/A,#N/A,FALSE,"Rent 5";#N/A,#N/A,FALSE,"Rent 6";#N/A,#N/A,FALSE,"Rent 7";#N/A,#N/A,FALSE,"Rent 8";#N/A,#N/A,FALSE,"Rent 9";#N/A,#N/A,FALSE,"Rent 10"}</definedName>
    <definedName name="wrn.Print._.All._.Report._.Pages." localSheetId="8"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10"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Sheets." localSheetId="8"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10"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sheets." localSheetId="2" hidden="1">{"summary",#N/A,FALSE,"Valuation Analysis";"assumptions1",#N/A,FALSE,"Valuation Analysis";"assumptions2",#N/A,FALSE,"Valuation Analysis"}</definedName>
    <definedName name="wrn.print._.all._.sheets." localSheetId="1" hidden="1">{"summary",#N/A,FALSE,"Valuation Analysis";"assumptions1",#N/A,FALSE,"Valuation Analysis";"assumptions2",#N/A,FALSE,"Valuation Analysis"}</definedName>
    <definedName name="wrn.print._.all._.sheets." localSheetId="8" hidden="1">{"summary",#N/A,FALSE,"Valuation Analysis";"assumptions1",#N/A,FALSE,"Valuation Analysis";"assumptions2",#N/A,FALSE,"Valuation Analysis"}</definedName>
    <definedName name="wrn.print._.all._.sheets." localSheetId="10"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all._.sheets._1" localSheetId="2" hidden="1">{"summary",#N/A,FALSE,"Valuation Analysis";"assumptions1",#N/A,FALSE,"Valuation Analysis";"assumptions2",#N/A,FALSE,"Valuation Analysis"}</definedName>
    <definedName name="wrn.print._.all._.sheets._1" localSheetId="1" hidden="1">{"summary",#N/A,FALSE,"Valuation Analysis";"assumptions1",#N/A,FALSE,"Valuation Analysis";"assumptions2",#N/A,FALSE,"Valuation Analysis"}</definedName>
    <definedName name="wrn.print._.all._.sheets._1" localSheetId="8" hidden="1">{"summary",#N/A,FALSE,"Valuation Analysis";"assumptions1",#N/A,FALSE,"Valuation Analysis";"assumptions2",#N/A,FALSE,"Valuation Analysis"}</definedName>
    <definedName name="wrn.print._.all._.sheets._1" localSheetId="10" hidden="1">{"summary",#N/A,FALSE,"Valuation Analysis";"assumptions1",#N/A,FALSE,"Valuation Analysis";"assumptions2",#N/A,FALSE,"Valuation Analysis"}</definedName>
    <definedName name="wrn.print._.all._.sheets._1" hidden="1">{"summary",#N/A,FALSE,"Valuation Analysis";"assumptions1",#N/A,FALSE,"Valuation Analysis";"assumptions2",#N/A,FALSE,"Valuation Analysis"}</definedName>
    <definedName name="wrn.PRINT._.ALL._1" localSheetId="8" hidden="1">{"balsheet",#N/A,FALSE,"INCOME";"TB3",#N/A,FALSE,"INCOME";"TAJE",#N/A,FALSE,"TAJE";"_200",#N/A,FALSE,"ALLOCATIONS";"_80_1",#N/A,FALSE,"ALLOCATIONS";"_80_2",#N/A,FALSE,"ALLOCATIONS";"_80_3",#N/A,FALSE,"ALLOCATIONS";"_80_4",#N/A,FALSE,"ALLOCATIONS";"_80_5",#N/A,FALSE,"ALLOCATIONS"}</definedName>
    <definedName name="wrn.PRINT._.ALL._1" localSheetId="10" hidden="1">{"balsheet",#N/A,FALSE,"INCOME";"TB3",#N/A,FALSE,"INCOME";"TAJE",#N/A,FALSE,"TAJE";"_200",#N/A,FALSE,"ALLOCATIONS";"_80_1",#N/A,FALSE,"ALLOCATIONS";"_80_2",#N/A,FALSE,"ALLOCATIONS";"_80_3",#N/A,FALSE,"ALLOCATIONS";"_80_4",#N/A,FALSE,"ALLOCATIONS";"_80_5",#N/A,FALSE,"ALLOCATIONS"}</definedName>
    <definedName name="wrn.PRINT._.ALL._1" hidden="1">{"balsheet",#N/A,FALSE,"INCOME";"TB3",#N/A,FALSE,"INCOME";"TAJE",#N/A,FALSE,"TAJE";"_200",#N/A,FALSE,"ALLOCATIONS";"_80_1",#N/A,FALSE,"ALLOCATIONS";"_80_2",#N/A,FALSE,"ALLOCATIONS";"_80_3",#N/A,FALSE,"ALLOCATIONS";"_80_4",#N/A,FALSE,"ALLOCATIONS";"_80_5",#N/A,FALSE,"ALLOCATIONS"}</definedName>
    <definedName name="wrn.PRINT._.ALL._2" localSheetId="8" hidden="1">{"balsheet",#N/A,FALSE,"INCOME";"TB3",#N/A,FALSE,"INCOME";"TAJE",#N/A,FALSE,"TAJE";"_200",#N/A,FALSE,"ALLOCATIONS";"_80_1",#N/A,FALSE,"ALLOCATIONS";"_80_2",#N/A,FALSE,"ALLOCATIONS";"_80_3",#N/A,FALSE,"ALLOCATIONS";"_80_4",#N/A,FALSE,"ALLOCATIONS";"_80_5",#N/A,FALSE,"ALLOCATIONS"}</definedName>
    <definedName name="wrn.PRINT._.ALL._2" localSheetId="10" hidden="1">{"balsheet",#N/A,FALSE,"INCOME";"TB3",#N/A,FALSE,"INCOME";"TAJE",#N/A,FALSE,"TAJE";"_200",#N/A,FALSE,"ALLOCATIONS";"_80_1",#N/A,FALSE,"ALLOCATIONS";"_80_2",#N/A,FALSE,"ALLOCATIONS";"_80_3",#N/A,FALSE,"ALLOCATIONS";"_80_4",#N/A,FALSE,"ALLOCATIONS";"_80_5",#N/A,FALSE,"ALLOCATIONS"}</definedName>
    <definedName name="wrn.PRINT._.ALL._2" hidden="1">{"balsheet",#N/A,FALSE,"INCOME";"TB3",#N/A,FALSE,"INCOME";"TAJE",#N/A,FALSE,"TAJE";"_200",#N/A,FALSE,"ALLOCATIONS";"_80_1",#N/A,FALSE,"ALLOCATIONS";"_80_2",#N/A,FALSE,"ALLOCATIONS";"_80_3",#N/A,FALSE,"ALLOCATIONS";"_80_4",#N/A,FALSE,"ALLOCATIONS";"_80_5",#N/A,FALSE,"ALLOCATIONS"}</definedName>
    <definedName name="wrn.PRINT._.ALL._3" localSheetId="8" hidden="1">{"balsheet",#N/A,FALSE,"INCOME";"TB3",#N/A,FALSE,"INCOME";"TAJE",#N/A,FALSE,"TAJE";"_200",#N/A,FALSE,"ALLOCATIONS";"_80_1",#N/A,FALSE,"ALLOCATIONS";"_80_2",#N/A,FALSE,"ALLOCATIONS";"_80_3",#N/A,FALSE,"ALLOCATIONS";"_80_4",#N/A,FALSE,"ALLOCATIONS";"_80_5",#N/A,FALSE,"ALLOCATIONS"}</definedName>
    <definedName name="wrn.PRINT._.ALL._3" localSheetId="10" hidden="1">{"balsheet",#N/A,FALSE,"INCOME";"TB3",#N/A,FALSE,"INCOME";"TAJE",#N/A,FALSE,"TAJE";"_200",#N/A,FALSE,"ALLOCATIONS";"_80_1",#N/A,FALSE,"ALLOCATIONS";"_80_2",#N/A,FALSE,"ALLOCATIONS";"_80_3",#N/A,FALSE,"ALLOCATIONS";"_80_4",#N/A,FALSE,"ALLOCATIONS";"_80_5",#N/A,FALSE,"ALLOCATIONS"}</definedName>
    <definedName name="wrn.PRINT._.ALL._3" hidden="1">{"balsheet",#N/A,FALSE,"INCOME";"TB3",#N/A,FALSE,"INCOME";"TAJE",#N/A,FALSE,"TAJE";"_200",#N/A,FALSE,"ALLOCATIONS";"_80_1",#N/A,FALSE,"ALLOCATIONS";"_80_2",#N/A,FALSE,"ALLOCATIONS";"_80_3",#N/A,FALSE,"ALLOCATIONS";"_80_4",#N/A,FALSE,"ALLOCATIONS";"_80_5",#N/A,FALSE,"ALLOCATIONS"}</definedName>
    <definedName name="wrn.Print._.Blank._.Exhibit." localSheetId="2" hidden="1">{"Extra 1",#N/A,FALSE,"Blank"}</definedName>
    <definedName name="wrn.Print._.Blank._.Exhibit." localSheetId="1" hidden="1">{"Extra 1",#N/A,FALSE,"Blank"}</definedName>
    <definedName name="wrn.Print._.Blank._.Exhibit." localSheetId="8" hidden="1">{"Extra 1",#N/A,FALSE,"Blank"}</definedName>
    <definedName name="wrn.Print._.Blank._.Exhibit." localSheetId="10" hidden="1">{"Extra 1",#N/A,FALSE,"Blank"}</definedName>
    <definedName name="wrn.Print._.Blank._.Exhibit." hidden="1">{"Extra 1",#N/A,FALSE,"Blank"}</definedName>
    <definedName name="wrn.Print._.Blank._.Exhibit._1" localSheetId="2" hidden="1">{"Extra 1",#N/A,FALSE,"Blank"}</definedName>
    <definedName name="wrn.Print._.Blank._.Exhibit._1" localSheetId="1" hidden="1">{"Extra 1",#N/A,FALSE,"Blank"}</definedName>
    <definedName name="wrn.Print._.Blank._.Exhibit._1" localSheetId="8" hidden="1">{"Extra 1",#N/A,FALSE,"Blank"}</definedName>
    <definedName name="wrn.Print._.Blank._.Exhibit._1" localSheetId="10" hidden="1">{"Extra 1",#N/A,FALSE,"Blank"}</definedName>
    <definedName name="wrn.Print._.Blank._.Exhibit._1" hidden="1">{"Extra 1",#N/A,FALSE,"Blank"}</definedName>
    <definedName name="wrn.Print._.BS._.Exhibits." localSheetId="2" hidden="1">{"BS Dollar",#N/A,FALSE,"BS";"BS CS",#N/A,FALSE,"BS"}</definedName>
    <definedName name="wrn.Print._.BS._.Exhibits." localSheetId="1" hidden="1">{"BS Dollar",#N/A,FALSE,"BS";"BS CS",#N/A,FALSE,"BS"}</definedName>
    <definedName name="wrn.Print._.BS._.Exhibits." localSheetId="8" hidden="1">{"BS Dollar",#N/A,FALSE,"BS";"BS CS",#N/A,FALSE,"BS"}</definedName>
    <definedName name="wrn.Print._.BS._.Exhibits." localSheetId="10" hidden="1">{"BS Dollar",#N/A,FALSE,"BS";"BS CS",#N/A,FALSE,"BS"}</definedName>
    <definedName name="wrn.Print._.BS._.Exhibits." hidden="1">{"BS Dollar",#N/A,FALSE,"BS";"BS CS",#N/A,FALSE,"BS"}</definedName>
    <definedName name="wrn.Print._.BS._.Exhibits._1" localSheetId="2" hidden="1">{"BS Dollar",#N/A,FALSE,"BS";"BS CS",#N/A,FALSE,"BS"}</definedName>
    <definedName name="wrn.Print._.BS._.Exhibits._1" localSheetId="1" hidden="1">{"BS Dollar",#N/A,FALSE,"BS";"BS CS",#N/A,FALSE,"BS"}</definedName>
    <definedName name="wrn.Print._.BS._.Exhibits._1" localSheetId="8" hidden="1">{"BS Dollar",#N/A,FALSE,"BS";"BS CS",#N/A,FALSE,"BS"}</definedName>
    <definedName name="wrn.Print._.BS._.Exhibits._1" localSheetId="10" hidden="1">{"BS Dollar",#N/A,FALSE,"BS";"BS CS",#N/A,FALSE,"BS"}</definedName>
    <definedName name="wrn.Print._.BS._.Exhibits._1" hidden="1">{"BS Dollar",#N/A,FALSE,"BS";"BS CS",#N/A,FALSE,"BS"}</definedName>
    <definedName name="wrn.Print._.CF._.Exhibit." localSheetId="2" hidden="1">{"CF Dollar",#N/A,FALSE,"CF"}</definedName>
    <definedName name="wrn.Print._.CF._.Exhibit." localSheetId="1" hidden="1">{"CF Dollar",#N/A,FALSE,"CF"}</definedName>
    <definedName name="wrn.Print._.CF._.Exhibit." localSheetId="8" hidden="1">{"CF Dollar",#N/A,FALSE,"CF"}</definedName>
    <definedName name="wrn.Print._.CF._.Exhibit." localSheetId="10" hidden="1">{"CF Dollar",#N/A,FALSE,"CF"}</definedName>
    <definedName name="wrn.Print._.CF._.Exhibit." hidden="1">{"CF Dollar",#N/A,FALSE,"CF"}</definedName>
    <definedName name="wrn.Print._.CF._.Exhibit._1" localSheetId="2" hidden="1">{"CF Dollar",#N/A,FALSE,"CF"}</definedName>
    <definedName name="wrn.Print._.CF._.Exhibit._1" localSheetId="1" hidden="1">{"CF Dollar",#N/A,FALSE,"CF"}</definedName>
    <definedName name="wrn.Print._.CF._.Exhibit._1" localSheetId="8" hidden="1">{"CF Dollar",#N/A,FALSE,"CF"}</definedName>
    <definedName name="wrn.Print._.CF._.Exhibit._1" localSheetId="10" hidden="1">{"CF Dollar",#N/A,FALSE,"CF"}</definedName>
    <definedName name="wrn.Print._.CF._.Exhibit._1" hidden="1">{"CF Dollar",#N/A,FALSE,"CF"}</definedName>
    <definedName name="wrn.Print._.Documents." localSheetId="8" hidden="1">{#N/A,#N/A,TRUE,"Cover Page";#N/A,#N/A,TRUE,"Executive Summary";#N/A,#N/A,TRUE,"Photos";#N/A,#N/A,TRUE,"Area Map";#N/A,#N/A,TRUE,"Descriptions";#N/A,#N/A,TRUE,"SitePlan";#N/A,#N/A,TRUE,"Land Grid";#N/A,#N/A,TRUE,"Land Sales Map";#N/A,#N/A,TRUE,"Cost Approach Schedule";#N/A,#N/A,TRUE,"Certification"}</definedName>
    <definedName name="wrn.Print._.Documents." localSheetId="10" hidden="1">{#N/A,#N/A,TRUE,"Cover Page";#N/A,#N/A,TRUE,"Executive Summary";#N/A,#N/A,TRUE,"Photos";#N/A,#N/A,TRUE,"Area Map";#N/A,#N/A,TRUE,"Descriptions";#N/A,#N/A,TRUE,"SitePlan";#N/A,#N/A,TRUE,"Land Grid";#N/A,#N/A,TRUE,"Land Sales Map";#N/A,#N/A,TRUE,"Cost Approach Schedule";#N/A,#N/A,TRUE,"Certification"}</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Full._.Format." localSheetId="8" hidden="1">{#N/A,#N/A,FALSE,"Assumptions";"Model",#N/A,FALSE,"MDU";#N/A,#N/A,FALSE,"Notes"}</definedName>
    <definedName name="wrn.Print._.Full._.Format." localSheetId="10" hidden="1">{#N/A,#N/A,FALSE,"Assumptions";"Model",#N/A,FALSE,"MDU";#N/A,#N/A,FALSE,"Notes"}</definedName>
    <definedName name="wrn.Print._.Full._.Format." hidden="1">{#N/A,#N/A,FALSE,"Assumptions";"Model",#N/A,FALSE,"MDU";#N/A,#N/A,FALSE,"Notes"}</definedName>
    <definedName name="wrn.print._.graphs." localSheetId="2"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graphs._1" localSheetId="2" hidden="1">{"cap_structure",#N/A,FALSE,"Graph-Mkt Cap";"price",#N/A,FALSE,"Graph-Price";"ebit",#N/A,FALSE,"Graph-EBITDA";"ebitda",#N/A,FALSE,"Graph-EBITDA"}</definedName>
    <definedName name="wrn.print._.graphs._1" localSheetId="1" hidden="1">{"cap_structure",#N/A,FALSE,"Graph-Mkt Cap";"price",#N/A,FALSE,"Graph-Price";"ebit",#N/A,FALSE,"Graph-EBITDA";"ebitda",#N/A,FALSE,"Graph-EBITDA"}</definedName>
    <definedName name="wrn.print._.graphs._1" localSheetId="8" hidden="1">{"cap_structure",#N/A,FALSE,"Graph-Mkt Cap";"price",#N/A,FALSE,"Graph-Price";"ebit",#N/A,FALSE,"Graph-EBITDA";"ebitda",#N/A,FALSE,"Graph-EBITDA"}</definedName>
    <definedName name="wrn.print._.graphs._1" localSheetId="10"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Improved._.Sales." localSheetId="8" hidden="1">{#N/A,#N/A,FALSE,"Sale 1";#N/A,#N/A,FALSE,"Sale 2";#N/A,#N/A,FALSE,"Sale 3";#N/A,#N/A,FALSE,"Sale 4";#N/A,#N/A,FALSE,"Sale 5";#N/A,#N/A,FALSE,"Sale 6";#N/A,#N/A,FALSE,"Sale 7";#N/A,#N/A,FALSE,"Sale 8";#N/A,#N/A,FALSE,"Sale 9";#N/A,#N/A,FALSE,"Sale 10";#N/A,#N/A,FALSE,"Sale 11";#N/A,#N/A,FALSE,"Sale 12"}</definedName>
    <definedName name="wrn.Print._.Improved._.Sales." localSheetId="10" hidden="1">{#N/A,#N/A,FALSE,"Sale 1";#N/A,#N/A,FALSE,"Sale 2";#N/A,#N/A,FALSE,"Sale 3";#N/A,#N/A,FALSE,"Sale 4";#N/A,#N/A,FALSE,"Sale 5";#N/A,#N/A,FALSE,"Sale 6";#N/A,#N/A,FALSE,"Sale 7";#N/A,#N/A,FALSE,"Sale 8";#N/A,#N/A,FALSE,"Sale 9";#N/A,#N/A,FALSE,"Sale 10";#N/A,#N/A,FALSE,"Sale 11";#N/A,#N/A,FALSE,"Sale 12"}</definedName>
    <definedName name="wrn.Print._.Improved._.Sales." hidden="1">{#N/A,#N/A,FALSE,"Sale 1";#N/A,#N/A,FALSE,"Sale 2";#N/A,#N/A,FALSE,"Sale 3";#N/A,#N/A,FALSE,"Sale 4";#N/A,#N/A,FALSE,"Sale 5";#N/A,#N/A,FALSE,"Sale 6";#N/A,#N/A,FALSE,"Sale 7";#N/A,#N/A,FALSE,"Sale 8";#N/A,#N/A,FALSE,"Sale 9";#N/A,#N/A,FALSE,"Sale 10";#N/A,#N/A,FALSE,"Sale 11";#N/A,#N/A,FALSE,"Sale 12"}</definedName>
    <definedName name="wrn.Print._.IS._.Exhibits." localSheetId="2" hidden="1">{"Inc Stmt Dollar",#N/A,FALSE,"IS";"Inc Stmt CS",#N/A,FALSE,"IS"}</definedName>
    <definedName name="wrn.Print._.IS._.Exhibits." localSheetId="1" hidden="1">{"Inc Stmt Dollar",#N/A,FALSE,"IS";"Inc Stmt CS",#N/A,FALSE,"IS"}</definedName>
    <definedName name="wrn.Print._.IS._.Exhibits." localSheetId="8" hidden="1">{"Inc Stmt Dollar",#N/A,FALSE,"IS";"Inc Stmt CS",#N/A,FALSE,"IS"}</definedName>
    <definedName name="wrn.Print._.IS._.Exhibits." localSheetId="10" hidden="1">{"Inc Stmt Dollar",#N/A,FALSE,"IS";"Inc Stmt CS",#N/A,FALSE,"IS"}</definedName>
    <definedName name="wrn.Print._.IS._.Exhibits." hidden="1">{"Inc Stmt Dollar",#N/A,FALSE,"IS";"Inc Stmt CS",#N/A,FALSE,"IS"}</definedName>
    <definedName name="wrn.Print._.IS._.Exhibits._1" localSheetId="2" hidden="1">{"Inc Stmt Dollar",#N/A,FALSE,"IS";"Inc Stmt CS",#N/A,FALSE,"IS"}</definedName>
    <definedName name="wrn.Print._.IS._.Exhibits._1" localSheetId="1" hidden="1">{"Inc Stmt Dollar",#N/A,FALSE,"IS";"Inc Stmt CS",#N/A,FALSE,"IS"}</definedName>
    <definedName name="wrn.Print._.IS._.Exhibits._1" localSheetId="8" hidden="1">{"Inc Stmt Dollar",#N/A,FALSE,"IS";"Inc Stmt CS",#N/A,FALSE,"IS"}</definedName>
    <definedName name="wrn.Print._.IS._.Exhibits._1" localSheetId="10" hidden="1">{"Inc Stmt Dollar",#N/A,FALSE,"IS";"Inc Stmt CS",#N/A,FALSE,"IS"}</definedName>
    <definedName name="wrn.Print._.IS._.Exhibits._1" hidden="1">{"Inc Stmt Dollar",#N/A,FALSE,"IS";"Inc Stmt CS",#N/A,FALSE,"IS"}</definedName>
    <definedName name="wrn.Print._.PNL._.Download." localSheetId="2" hidden="1">{"PNLProjDL",#N/A,FALSE,"PROJCO";"PNLParDL",#N/A,FALSE,"Parent"}</definedName>
    <definedName name="wrn.Print._.PNL._.Download." localSheetId="1" hidden="1">{"PNLProjDL",#N/A,FALSE,"PROJCO";"PNLParDL",#N/A,FALSE,"Parent"}</definedName>
    <definedName name="wrn.Print._.PNL._.Download." localSheetId="8" hidden="1">{"PNLProjDL",#N/A,FALSE,"PROJCO";"PNLParDL",#N/A,FALSE,"Parent"}</definedName>
    <definedName name="wrn.Print._.PNL._.Download." localSheetId="10" hidden="1">{"PNLProjDL",#N/A,FALSE,"PROJCO";"PNLParDL",#N/A,FALSE,"Parent"}</definedName>
    <definedName name="wrn.Print._.PNL._.Download." hidden="1">{"PNLProjDL",#N/A,FALSE,"PROJCO";"PNLParDL",#N/A,FALSE,"Parent"}</definedName>
    <definedName name="wrn.Print._.PNL._.Download._1" localSheetId="2" hidden="1">{"PNLProjDL",#N/A,FALSE,"PROJCO";"PNLParDL",#N/A,FALSE,"Parent"}</definedName>
    <definedName name="wrn.Print._.PNL._.Download._1" localSheetId="1" hidden="1">{"PNLProjDL",#N/A,FALSE,"PROJCO";"PNLParDL",#N/A,FALSE,"Parent"}</definedName>
    <definedName name="wrn.Print._.PNL._.Download._1" localSheetId="8" hidden="1">{"PNLProjDL",#N/A,FALSE,"PROJCO";"PNLParDL",#N/A,FALSE,"Parent"}</definedName>
    <definedName name="wrn.Print._.PNL._.Download._1" localSheetId="10" hidden="1">{"PNLProjDL",#N/A,FALSE,"PROJCO";"PNLParDL",#N/A,FALSE,"Parent"}</definedName>
    <definedName name="wrn.Print._.PNL._.Download._1" hidden="1">{"PNLProjDL",#N/A,FALSE,"PROJCO";"PNLParDL",#N/A,FALSE,"Parent"}</definedName>
    <definedName name="wrn.Print._.Ratio._.Exhibits." localSheetId="2" hidden="1">{"Ratio No.1",#N/A,FALSE,"Ratio";"Ratio No.2",#N/A,FALSE,"Ratio"}</definedName>
    <definedName name="wrn.Print._.Ratio._.Exhibits." localSheetId="1" hidden="1">{"Ratio No.1",#N/A,FALSE,"Ratio";"Ratio No.2",#N/A,FALSE,"Ratio"}</definedName>
    <definedName name="wrn.Print._.Ratio._.Exhibits." localSheetId="8" hidden="1">{"Ratio No.1",#N/A,FALSE,"Ratio";"Ratio No.2",#N/A,FALSE,"Ratio"}</definedName>
    <definedName name="wrn.Print._.Ratio._.Exhibits." localSheetId="10" hidden="1">{"Ratio No.1",#N/A,FALSE,"Ratio";"Ratio No.2",#N/A,FALSE,"Ratio"}</definedName>
    <definedName name="wrn.Print._.Ratio._.Exhibits." hidden="1">{"Ratio No.1",#N/A,FALSE,"Ratio";"Ratio No.2",#N/A,FALSE,"Ratio"}</definedName>
    <definedName name="wrn.Print._.Ratio._.Exhibits._1" localSheetId="2" hidden="1">{"Ratio No.1",#N/A,FALSE,"Ratio";"Ratio No.2",#N/A,FALSE,"Ratio"}</definedName>
    <definedName name="wrn.Print._.Ratio._.Exhibits._1" localSheetId="1" hidden="1">{"Ratio No.1",#N/A,FALSE,"Ratio";"Ratio No.2",#N/A,FALSE,"Ratio"}</definedName>
    <definedName name="wrn.Print._.Ratio._.Exhibits._1" localSheetId="8" hidden="1">{"Ratio No.1",#N/A,FALSE,"Ratio";"Ratio No.2",#N/A,FALSE,"Ratio"}</definedName>
    <definedName name="wrn.Print._.Ratio._.Exhibits._1" localSheetId="10" hidden="1">{"Ratio No.1",#N/A,FALSE,"Ratio";"Ratio No.2",#N/A,FALSE,"Ratio"}</definedName>
    <definedName name="wrn.Print._.Ratio._.Exhibits._1" hidden="1">{"Ratio No.1",#N/A,FALSE,"Ratio";"Ratio No.2",#N/A,FALSE,"Ratio"}</definedName>
    <definedName name="wrn.print._.raw._.data._.entry." localSheetId="2" hidden="1">{"inputs raw data",#N/A,TRUE,"INPUT"}</definedName>
    <definedName name="wrn.print._.raw._.data._.entry." localSheetId="1" hidden="1">{"inputs raw data",#N/A,TRUE,"INPUT"}</definedName>
    <definedName name="wrn.print._.raw._.data._.entry." localSheetId="8" hidden="1">{"inputs raw data",#N/A,TRUE,"INPUT"}</definedName>
    <definedName name="wrn.print._.raw._.data._.entry." localSheetId="10" hidden="1">{"inputs raw data",#N/A,TRUE,"INPUT"}</definedName>
    <definedName name="wrn.print._.raw._.data._.entry." hidden="1">{"inputs raw data",#N/A,TRUE,"INPUT"}</definedName>
    <definedName name="wrn.print._.raw._.data._.entry._1" localSheetId="2" hidden="1">{"inputs raw data",#N/A,TRUE,"INPUT"}</definedName>
    <definedName name="wrn.print._.raw._.data._.entry._1" localSheetId="1" hidden="1">{"inputs raw data",#N/A,TRUE,"INPUT"}</definedName>
    <definedName name="wrn.print._.raw._.data._.entry._1" localSheetId="8" hidden="1">{"inputs raw data",#N/A,TRUE,"INPUT"}</definedName>
    <definedName name="wrn.print._.raw._.data._.entry._1" localSheetId="10" hidden="1">{"inputs raw data",#N/A,TRUE,"INPUT"}</definedName>
    <definedName name="wrn.print._.raw._.data._.entry._1" hidden="1">{"inputs raw data",#N/A,TRUE,"INPUT"}</definedName>
    <definedName name="wrn.Print._.Rent._.Comps." localSheetId="8" hidden="1">{#N/A,#N/A,FALSE,"Rent 1";#N/A,#N/A,FALSE,"Rent 2";#N/A,#N/A,FALSE,"Rent 3";#N/A,#N/A,FALSE,"Rent 4";#N/A,#N/A,FALSE,"Rent 5";#N/A,#N/A,FALSE,"Rent 6";#N/A,#N/A,FALSE,"Rent 7";#N/A,#N/A,FALSE,"Rent 8"}</definedName>
    <definedName name="wrn.Print._.Rent._.Comps." localSheetId="10" hidden="1">{#N/A,#N/A,FALSE,"Rent 1";#N/A,#N/A,FALSE,"Rent 2";#N/A,#N/A,FALSE,"Rent 3";#N/A,#N/A,FALSE,"Rent 4";#N/A,#N/A,FALSE,"Rent 5";#N/A,#N/A,FALSE,"Rent 6";#N/A,#N/A,FALSE,"Rent 7";#N/A,#N/A,FALSE,"Rent 8"}</definedName>
    <definedName name="wrn.Print._.Rent._.Comps." hidden="1">{#N/A,#N/A,FALSE,"Rent 1";#N/A,#N/A,FALSE,"Rent 2";#N/A,#N/A,FALSE,"Rent 3";#N/A,#N/A,FALSE,"Rent 4";#N/A,#N/A,FALSE,"Rent 5";#N/A,#N/A,FALSE,"Rent 6";#N/A,#N/A,FALSE,"Rent 7";#N/A,#N/A,FALSE,"Rent 8"}</definedName>
    <definedName name="wrn.Print._.Report." localSheetId="8"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10"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summary._.sheets." localSheetId="2" hidden="1">{"summary1",#N/A,TRUE,"Comps";"summary2",#N/A,TRUE,"Comps";"summary3",#N/A,TRUE,"Comps"}</definedName>
    <definedName name="wrn.print._.summary._.sheets." localSheetId="1" hidden="1">{"summary1",#N/A,TRUE,"Comps";"summary2",#N/A,TRUE,"Comps";"summary3",#N/A,TRUE,"Comps"}</definedName>
    <definedName name="wrn.print._.summary._.sheets." localSheetId="8" hidden="1">{"summary1",#N/A,TRUE,"Comps";"summary2",#N/A,TRUE,"Comps";"summary3",#N/A,TRUE,"Comps"}</definedName>
    <definedName name="wrn.print._.summary._.sheets." localSheetId="10" hidden="1">{"summary1",#N/A,TRUE,"Comps";"summary2",#N/A,TRUE,"Comps";"summary3",#N/A,TRUE,"Comps"}</definedName>
    <definedName name="wrn.print._.summary._.sheets." hidden="1">{"summary1",#N/A,TRUE,"Comps";"summary2",#N/A,TRUE,"Comps";"summary3",#N/A,TRUE,"Comps"}</definedName>
    <definedName name="wrn.print._.summary._.sheets._1" localSheetId="2" hidden="1">{"summary1",#N/A,TRUE,"Comps";"summary2",#N/A,TRUE,"Comps";"summary3",#N/A,TRUE,"Comps"}</definedName>
    <definedName name="wrn.print._.summary._.sheets._1" localSheetId="1" hidden="1">{"summary1",#N/A,TRUE,"Comps";"summary2",#N/A,TRUE,"Comps";"summary3",#N/A,TRUE,"Comps"}</definedName>
    <definedName name="wrn.print._.summary._.sheets._1" localSheetId="8" hidden="1">{"summary1",#N/A,TRUE,"Comps";"summary2",#N/A,TRUE,"Comps";"summary3",#N/A,TRUE,"Comps"}</definedName>
    <definedName name="wrn.print._.summary._.sheets._1" localSheetId="10" hidden="1">{"summary1",#N/A,TRUE,"Comps";"summary2",#N/A,TRUE,"Comps";"summary3",#N/A,TRUE,"Comps"}</definedName>
    <definedName name="wrn.print._.summary._.sheets._1" hidden="1">{"summary1",#N/A,TRUE,"Comps";"summary2",#N/A,TRUE,"Comps";"summary3",#N/A,TRUE,"Comps"}</definedName>
    <definedName name="wrn.print._.summary._.sheets.2" localSheetId="8" hidden="1">{"summary1",#N/A,TRUE;"Comps","summary2",#N/A;TRUE,"Comps","summary3";#N/A,TRUE,"Comps"}</definedName>
    <definedName name="wrn.print._.summary._.sheets.2" localSheetId="10" hidden="1">{"summary1",#N/A,TRUE;"Comps","summary2",#N/A;TRUE,"Comps","summary3";#N/A,TRUE,"Comps"}</definedName>
    <definedName name="wrn.print._.summary._.sheets.2" hidden="1">{"summary1",#N/A,TRUE;"Comps","summary2",#N/A;TRUE,"Comps","summary3";#N/A,TRUE,"Comps"}</definedName>
    <definedName name="wrn.print._1" localSheetId="2" hidden="1">{#N/A,#N/A,FALSE,"Inv. in cons subs";#N/A,#N/A,FALSE,"Intercomp.";#N/A,#N/A,FALSE,"Common Stock";#N/A,#N/A,FALSE,"Beg. or year re";#N/A,#N/A,FALSE,"Inv. NC sub-undist"}</definedName>
    <definedName name="wrn.print._1" localSheetId="1" hidden="1">{#N/A,#N/A,FALSE,"Inv. in cons subs";#N/A,#N/A,FALSE,"Intercomp.";#N/A,#N/A,FALSE,"Common Stock";#N/A,#N/A,FALSE,"Beg. or year re";#N/A,#N/A,FALSE,"Inv. NC sub-undist"}</definedName>
    <definedName name="wrn.print._1" localSheetId="8" hidden="1">{#N/A,#N/A,FALSE,"Inv. in cons subs";#N/A,#N/A,FALSE,"Intercomp.";#N/A,#N/A,FALSE,"Common Stock";#N/A,#N/A,FALSE,"Beg. or year re";#N/A,#N/A,FALSE,"Inv. NC sub-undist"}</definedName>
    <definedName name="wrn.print._1" localSheetId="10" hidden="1">{#N/A,#N/A,FALSE,"Inv. in cons subs";#N/A,#N/A,FALSE,"Intercomp.";#N/A,#N/A,FALSE,"Common Stock";#N/A,#N/A,FALSE,"Beg. or year re";#N/A,#N/A,FALSE,"Inv. NC sub-undist"}</definedName>
    <definedName name="wrn.print._1" hidden="1">{#N/A,#N/A,FALSE,"Inv. in cons subs";#N/A,#N/A,FALSE,"Intercomp.";#N/A,#N/A,FALSE,"Common Stock";#N/A,#N/A,FALSE,"Beg. or year re";#N/A,#N/A,FALSE,"Inv. NC sub-undist"}</definedName>
    <definedName name="wrn.Print_Buyer." localSheetId="8"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Earnings_template." localSheetId="2" hidden="1">{"by_month",#N/A,TRUE,"template";"destec_month",#N/A,TRUE,"template";"by_quarter",#N/A,TRUE,"template";"destec_quarter",#N/A,TRUE,"template";"by_year",#N/A,TRUE,"template";"destec_annual",#N/A,TRUE,"template"}</definedName>
    <definedName name="wrn.Print_Earnings_template." localSheetId="1" hidden="1">{"by_month",#N/A,TRUE,"template";"destec_month",#N/A,TRUE,"template";"by_quarter",#N/A,TRUE,"template";"destec_quarter",#N/A,TRUE,"template";"by_year",#N/A,TRUE,"template";"destec_annual",#N/A,TRUE,"template"}</definedName>
    <definedName name="wrn.Print_Earnings_template." localSheetId="8" hidden="1">{"by_month",#N/A,TRUE,"template";"destec_month",#N/A,TRUE,"template";"by_quarter",#N/A,TRUE,"template";"destec_quarter",#N/A,TRUE,"template";"by_year",#N/A,TRUE,"template";"destec_annual",#N/A,TRUE,"template"}</definedName>
    <definedName name="wrn.Print_Earnings_template." localSheetId="10"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Earnings_template._1" localSheetId="2" hidden="1">{"by_month",#N/A,TRUE,"template";"destec_month",#N/A,TRUE,"template";"by_quarter",#N/A,TRUE,"template";"destec_quarter",#N/A,TRUE,"template";"by_year",#N/A,TRUE,"template";"destec_annual",#N/A,TRUE,"template"}</definedName>
    <definedName name="wrn.Print_Earnings_template._1" localSheetId="1" hidden="1">{"by_month",#N/A,TRUE,"template";"destec_month",#N/A,TRUE,"template";"by_quarter",#N/A,TRUE,"template";"destec_quarter",#N/A,TRUE,"template";"by_year",#N/A,TRUE,"template";"destec_annual",#N/A,TRUE,"template"}</definedName>
    <definedName name="wrn.Print_Earnings_template._1" localSheetId="8" hidden="1">{"by_month",#N/A,TRUE,"template";"destec_month",#N/A,TRUE,"template";"by_quarter",#N/A,TRUE,"template";"destec_quarter",#N/A,TRUE,"template";"by_year",#N/A,TRUE,"template";"destec_annual",#N/A,TRUE,"template"}</definedName>
    <definedName name="wrn.Print_Earnings_template._1" localSheetId="10" hidden="1">{"by_month",#N/A,TRUE,"template";"destec_month",#N/A,TRUE,"template";"by_quarter",#N/A,TRUE,"template";"destec_quarter",#N/A,TRUE,"template";"by_year",#N/A,TRUE,"template";"destec_annual",#N/A,TRUE,"template"}</definedName>
    <definedName name="wrn.Print_Earnings_template._1" hidden="1">{"by_month",#N/A,TRUE,"template";"destec_month",#N/A,TRUE,"template";"by_quarter",#N/A,TRUE,"template";"destec_quarter",#N/A,TRUE,"template";"by_year",#N/A,TRUE,"template";"destec_annual",#N/A,TRUE,"template"}</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localSheetId="2" hidden="1">{"var_page",#N/A,FALSE,"template"}</definedName>
    <definedName name="wrn.Print_Var_page." localSheetId="1" hidden="1">{"var_page",#N/A,FALSE,"template"}</definedName>
    <definedName name="wrn.Print_Var_page." localSheetId="8" hidden="1">{"var_page",#N/A,FALSE,"template"}</definedName>
    <definedName name="wrn.Print_Var_page." localSheetId="10" hidden="1">{"var_page",#N/A,FALSE,"template"}</definedName>
    <definedName name="wrn.Print_Var_page." hidden="1">{"var_page",#N/A,FALSE,"template"}</definedName>
    <definedName name="wrn.Print_Var_page._1" localSheetId="2" hidden="1">{"var_page",#N/A,FALSE,"template"}</definedName>
    <definedName name="wrn.Print_Var_page._1" localSheetId="1" hidden="1">{"var_page",#N/A,FALSE,"template"}</definedName>
    <definedName name="wrn.Print_Var_page._1" localSheetId="8" hidden="1">{"var_page",#N/A,FALSE,"template"}</definedName>
    <definedName name="wrn.Print_Var_page._1" localSheetId="10" hidden="1">{"var_page",#N/A,FALSE,"template"}</definedName>
    <definedName name="wrn.Print_Var_page._1" hidden="1">{"var_page",#N/A,FALSE,"template"}</definedName>
    <definedName name="wrn.print_variance." localSheetId="2" hidden="1">{"var_report",#N/A,FALSE,"template"}</definedName>
    <definedName name="wrn.print_variance." localSheetId="1" hidden="1">{"var_report",#N/A,FALSE,"template"}</definedName>
    <definedName name="wrn.print_variance." localSheetId="8" hidden="1">{"var_report",#N/A,FALSE,"template"}</definedName>
    <definedName name="wrn.print_variance." localSheetId="10" hidden="1">{"var_report",#N/A,FALSE,"template"}</definedName>
    <definedName name="wrn.print_variance." hidden="1">{"var_report",#N/A,FALSE,"template"}</definedName>
    <definedName name="wrn.print_variance._1" localSheetId="2" hidden="1">{"var_report",#N/A,FALSE,"template"}</definedName>
    <definedName name="wrn.print_variance._1" localSheetId="1" hidden="1">{"var_report",#N/A,FALSE,"template"}</definedName>
    <definedName name="wrn.print_variance._1" localSheetId="8" hidden="1">{"var_report",#N/A,FALSE,"template"}</definedName>
    <definedName name="wrn.print_variance._1" localSheetId="10" hidden="1">{"var_report",#N/A,FALSE,"template"}</definedName>
    <definedName name="wrn.print_variance._1" hidden="1">{"var_report",#N/A,FALSE,"template"}</definedName>
    <definedName name="wrn.Print_Variance_Page." localSheetId="2" hidden="1">{"variance_page",#N/A,FALSE,"template"}</definedName>
    <definedName name="wrn.Print_Variance_Page." localSheetId="1" hidden="1">{"variance_page",#N/A,FALSE,"template"}</definedName>
    <definedName name="wrn.Print_Variance_Page." localSheetId="8" hidden="1">{"variance_page",#N/A,FALSE,"template"}</definedName>
    <definedName name="wrn.Print_Variance_Page." localSheetId="10" hidden="1">{"variance_page",#N/A,FALSE,"template"}</definedName>
    <definedName name="wrn.Print_Variance_Page." hidden="1">{"variance_page",#N/A,FALSE,"template"}</definedName>
    <definedName name="wrn.Print_Variance_Page._1" localSheetId="2" hidden="1">{"variance_page",#N/A,FALSE,"template"}</definedName>
    <definedName name="wrn.Print_Variance_Page._1" localSheetId="1" hidden="1">{"variance_page",#N/A,FALSE,"template"}</definedName>
    <definedName name="wrn.Print_Variance_Page._1" localSheetId="8" hidden="1">{"variance_page",#N/A,FALSE,"template"}</definedName>
    <definedName name="wrn.Print_Variance_Page._1" localSheetId="10" hidden="1">{"variance_page",#N/A,FALSE,"template"}</definedName>
    <definedName name="wrn.Print_Variance_Page._1" hidden="1">{"variance_page",#N/A,FALSE,"template"}</definedName>
    <definedName name="wrn.print1." localSheetId="2" hidden="1">{"assumption1",#N/A,FALSE,"Assumptions";"assumption2",#N/A,FALSE,"Assumptions";"assumption3",#N/A,FALSE,"Assumptions";"prod",#N/A,FALSE,"Financials";"prod2",#N/A,FALSE,"Financials";"pnl",#N/A,FALSE,"Financials";"pnl2",#N/A,FALSE,"Financials";"cash",#N/A,FALSE,"Financials";"cash2",#N/A,FALSE,"Financials"}</definedName>
    <definedName name="wrn.print1." localSheetId="1" hidden="1">{"assumption1",#N/A,FALSE,"Assumptions";"assumption2",#N/A,FALSE,"Assumptions";"assumption3",#N/A,FALSE,"Assumptions";"prod",#N/A,FALSE,"Financials";"prod2",#N/A,FALSE,"Financials";"pnl",#N/A,FALSE,"Financials";"pnl2",#N/A,FALSE,"Financials";"cash",#N/A,FALSE,"Financials";"cash2",#N/A,FALSE,"Financials"}</definedName>
    <definedName name="wrn.print1." localSheetId="8" hidden="1">{"assumption1",#N/A,FALSE,"Assumptions";"assumption2",#N/A,FALSE,"Assumptions";"assumption3",#N/A,FALSE,"Assumptions";"prod",#N/A,FALSE,"Financials";"prod2",#N/A,FALSE,"Financials";"pnl",#N/A,FALSE,"Financials";"pnl2",#N/A,FALSE,"Financials";"cash",#N/A,FALSE,"Financials";"cash2",#N/A,FALSE,"Financials"}</definedName>
    <definedName name="wrn.print1." localSheetId="10" hidden="1">{"assumption1",#N/A,FALSE,"Assumptions";"assumption2",#N/A,FALSE,"Assumptions";"assumption3",#N/A,FALSE,"Assumptions";"prod",#N/A,FALSE,"Financials";"prod2",#N/A,FALSE,"Financials";"pnl",#N/A,FALSE,"Financials";"pnl2",#N/A,FALSE,"Financials";"cash",#N/A,FALSE,"Financials";"cash2",#N/A,FALSE,"Financials"}</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1._1" localSheetId="2" hidden="1">{"assumption1",#N/A,FALSE,"Assumptions";"assumption2",#N/A,FALSE,"Assumptions";"assumption3",#N/A,FALSE,"Assumptions";"prod",#N/A,FALSE,"Financials";"prod2",#N/A,FALSE,"Financials";"pnl",#N/A,FALSE,"Financials";"pnl2",#N/A,FALSE,"Financials";"cash",#N/A,FALSE,"Financials";"cash2",#N/A,FALSE,"Financials"}</definedName>
    <definedName name="wrn.print1._1" localSheetId="1" hidden="1">{"assumption1",#N/A,FALSE,"Assumptions";"assumption2",#N/A,FALSE,"Assumptions";"assumption3",#N/A,FALSE,"Assumptions";"prod",#N/A,FALSE,"Financials";"prod2",#N/A,FALSE,"Financials";"pnl",#N/A,FALSE,"Financials";"pnl2",#N/A,FALSE,"Financials";"cash",#N/A,FALSE,"Financials";"cash2",#N/A,FALSE,"Financials"}</definedName>
    <definedName name="wrn.print1._1" localSheetId="8" hidden="1">{"assumption1",#N/A,FALSE,"Assumptions";"assumption2",#N/A,FALSE,"Assumptions";"assumption3",#N/A,FALSE,"Assumptions";"prod",#N/A,FALSE,"Financials";"prod2",#N/A,FALSE,"Financials";"pnl",#N/A,FALSE,"Financials";"pnl2",#N/A,FALSE,"Financials";"cash",#N/A,FALSE,"Financials";"cash2",#N/A,FALSE,"Financials"}</definedName>
    <definedName name="wrn.print1._1" localSheetId="10" hidden="1">{"assumption1",#N/A,FALSE,"Assumptions";"assumption2",#N/A,FALSE,"Assumptions";"assumption3",#N/A,FALSE,"Assumptions";"prod",#N/A,FALSE,"Financials";"prod2",#N/A,FALSE,"Financials";"pnl",#N/A,FALSE,"Financials";"pnl2",#N/A,FALSE,"Financials";"cash",#N/A,FALSE,"Financials";"cash2",#N/A,FALSE,"Financials"}</definedName>
    <definedName name="wrn.print1._1" hidden="1">{"assumption1",#N/A,FALSE,"Assumptions";"assumption2",#N/A,FALSE,"Assumptions";"assumption3",#N/A,FALSE,"Assumptions";"prod",#N/A,FALSE,"Financials";"prod2",#N/A,FALSE,"Financials";"pnl",#N/A,FALSE,"Financials";"pnl2",#N/A,FALSE,"Financials";"cash",#N/A,FALSE,"Financials";"cash2",#N/A,FALSE,"Financials"}</definedName>
    <definedName name="wrn.print1._1_1" localSheetId="2" hidden="1">{"assumption1",#N/A,FALSE,"Assumptions";"assumption2",#N/A,FALSE,"Assumptions";"assumption3",#N/A,FALSE,"Assumptions";"prod",#N/A,FALSE,"Financials";"prod2",#N/A,FALSE,"Financials";"pnl",#N/A,FALSE,"Financials";"pnl2",#N/A,FALSE,"Financials";"cash",#N/A,FALSE,"Financials";"cash2",#N/A,FALSE,"Financials"}</definedName>
    <definedName name="wrn.print1._1_1" localSheetId="1" hidden="1">{"assumption1",#N/A,FALSE,"Assumptions";"assumption2",#N/A,FALSE,"Assumptions";"assumption3",#N/A,FALSE,"Assumptions";"prod",#N/A,FALSE,"Financials";"prod2",#N/A,FALSE,"Financials";"pnl",#N/A,FALSE,"Financials";"pnl2",#N/A,FALSE,"Financials";"cash",#N/A,FALSE,"Financials";"cash2",#N/A,FALSE,"Financials"}</definedName>
    <definedName name="wrn.print1._1_1" localSheetId="8" hidden="1">{"assumption1",#N/A,FALSE,"Assumptions";"assumption2",#N/A,FALSE,"Assumptions";"assumption3",#N/A,FALSE,"Assumptions";"prod",#N/A,FALSE,"Financials";"prod2",#N/A,FALSE,"Financials";"pnl",#N/A,FALSE,"Financials";"pnl2",#N/A,FALSE,"Financials";"cash",#N/A,FALSE,"Financials";"cash2",#N/A,FALSE,"Financials"}</definedName>
    <definedName name="wrn.print1._1_1" localSheetId="10" hidden="1">{"assumption1",#N/A,FALSE,"Assumptions";"assumption2",#N/A,FALSE,"Assumptions";"assumption3",#N/A,FALSE,"Assumptions";"prod",#N/A,FALSE,"Financials";"prod2",#N/A,FALSE,"Financials";"pnl",#N/A,FALSE,"Financials";"pnl2",#N/A,FALSE,"Financials";"cash",#N/A,FALSE,"Financials";"cash2",#N/A,FALSE,"Financials"}</definedName>
    <definedName name="wrn.print1._1_1" hidden="1">{"assumption1",#N/A,FALSE,"Assumptions";"assumption2",#N/A,FALSE,"Assumptions";"assumption3",#N/A,FALSE,"Assumptions";"prod",#N/A,FALSE,"Financials";"prod2",#N/A,FALSE,"Financials";"pnl",#N/A,FALSE,"Financials";"pnl2",#N/A,FALSE,"Financials";"cash",#N/A,FALSE,"Financials";"cash2",#N/A,FALSE,"Financials"}</definedName>
    <definedName name="wrn.print1._1_2" localSheetId="2" hidden="1">{"assumption1",#N/A,FALSE,"Assumptions";"assumption2",#N/A,FALSE,"Assumptions";"assumption3",#N/A,FALSE,"Assumptions";"prod",#N/A,FALSE,"Financials";"prod2",#N/A,FALSE,"Financials";"pnl",#N/A,FALSE,"Financials";"pnl2",#N/A,FALSE,"Financials";"cash",#N/A,FALSE,"Financials";"cash2",#N/A,FALSE,"Financials"}</definedName>
    <definedName name="wrn.print1._1_2" localSheetId="1" hidden="1">{"assumption1",#N/A,FALSE,"Assumptions";"assumption2",#N/A,FALSE,"Assumptions";"assumption3",#N/A,FALSE,"Assumptions";"prod",#N/A,FALSE,"Financials";"prod2",#N/A,FALSE,"Financials";"pnl",#N/A,FALSE,"Financials";"pnl2",#N/A,FALSE,"Financials";"cash",#N/A,FALSE,"Financials";"cash2",#N/A,FALSE,"Financials"}</definedName>
    <definedName name="wrn.print1._1_2" localSheetId="8" hidden="1">{"assumption1",#N/A,FALSE,"Assumptions";"assumption2",#N/A,FALSE,"Assumptions";"assumption3",#N/A,FALSE,"Assumptions";"prod",#N/A,FALSE,"Financials";"prod2",#N/A,FALSE,"Financials";"pnl",#N/A,FALSE,"Financials";"pnl2",#N/A,FALSE,"Financials";"cash",#N/A,FALSE,"Financials";"cash2",#N/A,FALSE,"Financials"}</definedName>
    <definedName name="wrn.print1._1_2" localSheetId="10" hidden="1">{"assumption1",#N/A,FALSE,"Assumptions";"assumption2",#N/A,FALSE,"Assumptions";"assumption3",#N/A,FALSE,"Assumptions";"prod",#N/A,FALSE,"Financials";"prod2",#N/A,FALSE,"Financials";"pnl",#N/A,FALSE,"Financials";"pnl2",#N/A,FALSE,"Financials";"cash",#N/A,FALSE,"Financials";"cash2",#N/A,FALSE,"Financials"}</definedName>
    <definedName name="wrn.print1._1_2" hidden="1">{"assumption1",#N/A,FALSE,"Assumptions";"assumption2",#N/A,FALSE,"Assumptions";"assumption3",#N/A,FALSE,"Assumptions";"prod",#N/A,FALSE,"Financials";"prod2",#N/A,FALSE,"Financials";"pnl",#N/A,FALSE,"Financials";"pnl2",#N/A,FALSE,"Financials";"cash",#N/A,FALSE,"Financials";"cash2",#N/A,FALSE,"Financials"}</definedName>
    <definedName name="wrn.print1._1_3" localSheetId="2" hidden="1">{"assumption1",#N/A,FALSE,"Assumptions";"assumption2",#N/A,FALSE,"Assumptions";"assumption3",#N/A,FALSE,"Assumptions";"prod",#N/A,FALSE,"Financials";"prod2",#N/A,FALSE,"Financials";"pnl",#N/A,FALSE,"Financials";"pnl2",#N/A,FALSE,"Financials";"cash",#N/A,FALSE,"Financials";"cash2",#N/A,FALSE,"Financials"}</definedName>
    <definedName name="wrn.print1._1_3" localSheetId="1" hidden="1">{"assumption1",#N/A,FALSE,"Assumptions";"assumption2",#N/A,FALSE,"Assumptions";"assumption3",#N/A,FALSE,"Assumptions";"prod",#N/A,FALSE,"Financials";"prod2",#N/A,FALSE,"Financials";"pnl",#N/A,FALSE,"Financials";"pnl2",#N/A,FALSE,"Financials";"cash",#N/A,FALSE,"Financials";"cash2",#N/A,FALSE,"Financials"}</definedName>
    <definedName name="wrn.print1._1_3" localSheetId="8" hidden="1">{"assumption1",#N/A,FALSE,"Assumptions";"assumption2",#N/A,FALSE,"Assumptions";"assumption3",#N/A,FALSE,"Assumptions";"prod",#N/A,FALSE,"Financials";"prod2",#N/A,FALSE,"Financials";"pnl",#N/A,FALSE,"Financials";"pnl2",#N/A,FALSE,"Financials";"cash",#N/A,FALSE,"Financials";"cash2",#N/A,FALSE,"Financials"}</definedName>
    <definedName name="wrn.print1._1_3" localSheetId="10" hidden="1">{"assumption1",#N/A,FALSE,"Assumptions";"assumption2",#N/A,FALSE,"Assumptions";"assumption3",#N/A,FALSE,"Assumptions";"prod",#N/A,FALSE,"Financials";"prod2",#N/A,FALSE,"Financials";"pnl",#N/A,FALSE,"Financials";"pnl2",#N/A,FALSE,"Financials";"cash",#N/A,FALSE,"Financials";"cash2",#N/A,FALSE,"Financials"}</definedName>
    <definedName name="wrn.print1._1_3" hidden="1">{"assumption1",#N/A,FALSE,"Assumptions";"assumption2",#N/A,FALSE,"Assumptions";"assumption3",#N/A,FALSE,"Assumptions";"prod",#N/A,FALSE,"Financials";"prod2",#N/A,FALSE,"Financials";"pnl",#N/A,FALSE,"Financials";"pnl2",#N/A,FALSE,"Financials";"cash",#N/A,FALSE,"Financials";"cash2",#N/A,FALSE,"Financials"}</definedName>
    <definedName name="wrn.print1._2" localSheetId="2" hidden="1">{"assumption1",#N/A,FALSE,"Assumptions";"assumption2",#N/A,FALSE,"Assumptions";"assumption3",#N/A,FALSE,"Assumptions";"prod",#N/A,FALSE,"Financials";"prod2",#N/A,FALSE,"Financials";"pnl",#N/A,FALSE,"Financials";"pnl2",#N/A,FALSE,"Financials";"cash",#N/A,FALSE,"Financials";"cash2",#N/A,FALSE,"Financials"}</definedName>
    <definedName name="wrn.print1._2" localSheetId="1" hidden="1">{"assumption1",#N/A,FALSE,"Assumptions";"assumption2",#N/A,FALSE,"Assumptions";"assumption3",#N/A,FALSE,"Assumptions";"prod",#N/A,FALSE,"Financials";"prod2",#N/A,FALSE,"Financials";"pnl",#N/A,FALSE,"Financials";"pnl2",#N/A,FALSE,"Financials";"cash",#N/A,FALSE,"Financials";"cash2",#N/A,FALSE,"Financials"}</definedName>
    <definedName name="wrn.print1._2" localSheetId="8" hidden="1">{"assumption1",#N/A,FALSE,"Assumptions";"assumption2",#N/A,FALSE,"Assumptions";"assumption3",#N/A,FALSE,"Assumptions";"prod",#N/A,FALSE,"Financials";"prod2",#N/A,FALSE,"Financials";"pnl",#N/A,FALSE,"Financials";"pnl2",#N/A,FALSE,"Financials";"cash",#N/A,FALSE,"Financials";"cash2",#N/A,FALSE,"Financials"}</definedName>
    <definedName name="wrn.print1._2" localSheetId="10" hidden="1">{"assumption1",#N/A,FALSE,"Assumptions";"assumption2",#N/A,FALSE,"Assumptions";"assumption3",#N/A,FALSE,"Assumptions";"prod",#N/A,FALSE,"Financials";"prod2",#N/A,FALSE,"Financials";"pnl",#N/A,FALSE,"Financials";"pnl2",#N/A,FALSE,"Financials";"cash",#N/A,FALSE,"Financials";"cash2",#N/A,FALSE,"Financials"}</definedName>
    <definedName name="wrn.print1._2" hidden="1">{"assumption1",#N/A,FALSE,"Assumptions";"assumption2",#N/A,FALSE,"Assumptions";"assumption3",#N/A,FALSE,"Assumptions";"prod",#N/A,FALSE,"Financials";"prod2",#N/A,FALSE,"Financials";"pnl",#N/A,FALSE,"Financials";"pnl2",#N/A,FALSE,"Financials";"cash",#N/A,FALSE,"Financials";"cash2",#N/A,FALSE,"Financials"}</definedName>
    <definedName name="wrn.print1._2_1" localSheetId="2" hidden="1">{"assumption1",#N/A,FALSE,"Assumptions";"assumption2",#N/A,FALSE,"Assumptions";"assumption3",#N/A,FALSE,"Assumptions";"prod",#N/A,FALSE,"Financials";"prod2",#N/A,FALSE,"Financials";"pnl",#N/A,FALSE,"Financials";"pnl2",#N/A,FALSE,"Financials";"cash",#N/A,FALSE,"Financials";"cash2",#N/A,FALSE,"Financials"}</definedName>
    <definedName name="wrn.print1._2_1" localSheetId="1" hidden="1">{"assumption1",#N/A,FALSE,"Assumptions";"assumption2",#N/A,FALSE,"Assumptions";"assumption3",#N/A,FALSE,"Assumptions";"prod",#N/A,FALSE,"Financials";"prod2",#N/A,FALSE,"Financials";"pnl",#N/A,FALSE,"Financials";"pnl2",#N/A,FALSE,"Financials";"cash",#N/A,FALSE,"Financials";"cash2",#N/A,FALSE,"Financials"}</definedName>
    <definedName name="wrn.print1._2_1" localSheetId="8" hidden="1">{"assumption1",#N/A,FALSE,"Assumptions";"assumption2",#N/A,FALSE,"Assumptions";"assumption3",#N/A,FALSE,"Assumptions";"prod",#N/A,FALSE,"Financials";"prod2",#N/A,FALSE,"Financials";"pnl",#N/A,FALSE,"Financials";"pnl2",#N/A,FALSE,"Financials";"cash",#N/A,FALSE,"Financials";"cash2",#N/A,FALSE,"Financials"}</definedName>
    <definedName name="wrn.print1._2_1" localSheetId="10" hidden="1">{"assumption1",#N/A,FALSE,"Assumptions";"assumption2",#N/A,FALSE,"Assumptions";"assumption3",#N/A,FALSE,"Assumptions";"prod",#N/A,FALSE,"Financials";"prod2",#N/A,FALSE,"Financials";"pnl",#N/A,FALSE,"Financials";"pnl2",#N/A,FALSE,"Financials";"cash",#N/A,FALSE,"Financials";"cash2",#N/A,FALSE,"Financials"}</definedName>
    <definedName name="wrn.print1._2_1" hidden="1">{"assumption1",#N/A,FALSE,"Assumptions";"assumption2",#N/A,FALSE,"Assumptions";"assumption3",#N/A,FALSE,"Assumptions";"prod",#N/A,FALSE,"Financials";"prod2",#N/A,FALSE,"Financials";"pnl",#N/A,FALSE,"Financials";"pnl2",#N/A,FALSE,"Financials";"cash",#N/A,FALSE,"Financials";"cash2",#N/A,FALSE,"Financials"}</definedName>
    <definedName name="wrn.print1._2_2" localSheetId="2" hidden="1">{"assumption1",#N/A,FALSE,"Assumptions";"assumption2",#N/A,FALSE,"Assumptions";"assumption3",#N/A,FALSE,"Assumptions";"prod",#N/A,FALSE,"Financials";"prod2",#N/A,FALSE,"Financials";"pnl",#N/A,FALSE,"Financials";"pnl2",#N/A,FALSE,"Financials";"cash",#N/A,FALSE,"Financials";"cash2",#N/A,FALSE,"Financials"}</definedName>
    <definedName name="wrn.print1._2_2" localSheetId="1" hidden="1">{"assumption1",#N/A,FALSE,"Assumptions";"assumption2",#N/A,FALSE,"Assumptions";"assumption3",#N/A,FALSE,"Assumptions";"prod",#N/A,FALSE,"Financials";"prod2",#N/A,FALSE,"Financials";"pnl",#N/A,FALSE,"Financials";"pnl2",#N/A,FALSE,"Financials";"cash",#N/A,FALSE,"Financials";"cash2",#N/A,FALSE,"Financials"}</definedName>
    <definedName name="wrn.print1._2_2" localSheetId="8" hidden="1">{"assumption1",#N/A,FALSE,"Assumptions";"assumption2",#N/A,FALSE,"Assumptions";"assumption3",#N/A,FALSE,"Assumptions";"prod",#N/A,FALSE,"Financials";"prod2",#N/A,FALSE,"Financials";"pnl",#N/A,FALSE,"Financials";"pnl2",#N/A,FALSE,"Financials";"cash",#N/A,FALSE,"Financials";"cash2",#N/A,FALSE,"Financials"}</definedName>
    <definedName name="wrn.print1._2_2" localSheetId="10" hidden="1">{"assumption1",#N/A,FALSE,"Assumptions";"assumption2",#N/A,FALSE,"Assumptions";"assumption3",#N/A,FALSE,"Assumptions";"prod",#N/A,FALSE,"Financials";"prod2",#N/A,FALSE,"Financials";"pnl",#N/A,FALSE,"Financials";"pnl2",#N/A,FALSE,"Financials";"cash",#N/A,FALSE,"Financials";"cash2",#N/A,FALSE,"Financials"}</definedName>
    <definedName name="wrn.print1._2_2" hidden="1">{"assumption1",#N/A,FALSE,"Assumptions";"assumption2",#N/A,FALSE,"Assumptions";"assumption3",#N/A,FALSE,"Assumptions";"prod",#N/A,FALSE,"Financials";"prod2",#N/A,FALSE,"Financials";"pnl",#N/A,FALSE,"Financials";"pnl2",#N/A,FALSE,"Financials";"cash",#N/A,FALSE,"Financials";"cash2",#N/A,FALSE,"Financials"}</definedName>
    <definedName name="wrn.print1._2_3" localSheetId="2" hidden="1">{"assumption1",#N/A,FALSE,"Assumptions";"assumption2",#N/A,FALSE,"Assumptions";"assumption3",#N/A,FALSE,"Assumptions";"prod",#N/A,FALSE,"Financials";"prod2",#N/A,FALSE,"Financials";"pnl",#N/A,FALSE,"Financials";"pnl2",#N/A,FALSE,"Financials";"cash",#N/A,FALSE,"Financials";"cash2",#N/A,FALSE,"Financials"}</definedName>
    <definedName name="wrn.print1._2_3" localSheetId="1" hidden="1">{"assumption1",#N/A,FALSE,"Assumptions";"assumption2",#N/A,FALSE,"Assumptions";"assumption3",#N/A,FALSE,"Assumptions";"prod",#N/A,FALSE,"Financials";"prod2",#N/A,FALSE,"Financials";"pnl",#N/A,FALSE,"Financials";"pnl2",#N/A,FALSE,"Financials";"cash",#N/A,FALSE,"Financials";"cash2",#N/A,FALSE,"Financials"}</definedName>
    <definedName name="wrn.print1._2_3" localSheetId="8" hidden="1">{"assumption1",#N/A,FALSE,"Assumptions";"assumption2",#N/A,FALSE,"Assumptions";"assumption3",#N/A,FALSE,"Assumptions";"prod",#N/A,FALSE,"Financials";"prod2",#N/A,FALSE,"Financials";"pnl",#N/A,FALSE,"Financials";"pnl2",#N/A,FALSE,"Financials";"cash",#N/A,FALSE,"Financials";"cash2",#N/A,FALSE,"Financials"}</definedName>
    <definedName name="wrn.print1._2_3" localSheetId="10" hidden="1">{"assumption1",#N/A,FALSE,"Assumptions";"assumption2",#N/A,FALSE,"Assumptions";"assumption3",#N/A,FALSE,"Assumptions";"prod",#N/A,FALSE,"Financials";"prod2",#N/A,FALSE,"Financials";"pnl",#N/A,FALSE,"Financials";"pnl2",#N/A,FALSE,"Financials";"cash",#N/A,FALSE,"Financials";"cash2",#N/A,FALSE,"Financials"}</definedName>
    <definedName name="wrn.print1._2_3" hidden="1">{"assumption1",#N/A,FALSE,"Assumptions";"assumption2",#N/A,FALSE,"Assumptions";"assumption3",#N/A,FALSE,"Assumptions";"prod",#N/A,FALSE,"Financials";"prod2",#N/A,FALSE,"Financials";"pnl",#N/A,FALSE,"Financials";"pnl2",#N/A,FALSE,"Financials";"cash",#N/A,FALSE,"Financials";"cash2",#N/A,FALSE,"Financials"}</definedName>
    <definedName name="wrn.print1._3" localSheetId="2" hidden="1">{"assumption1",#N/A,FALSE,"Assumptions";"assumption2",#N/A,FALSE,"Assumptions";"assumption3",#N/A,FALSE,"Assumptions";"prod",#N/A,FALSE,"Financials";"prod2",#N/A,FALSE,"Financials";"pnl",#N/A,FALSE,"Financials";"pnl2",#N/A,FALSE,"Financials";"cash",#N/A,FALSE,"Financials";"cash2",#N/A,FALSE,"Financials"}</definedName>
    <definedName name="wrn.print1._3" localSheetId="1" hidden="1">{"assumption1",#N/A,FALSE,"Assumptions";"assumption2",#N/A,FALSE,"Assumptions";"assumption3",#N/A,FALSE,"Assumptions";"prod",#N/A,FALSE,"Financials";"prod2",#N/A,FALSE,"Financials";"pnl",#N/A,FALSE,"Financials";"pnl2",#N/A,FALSE,"Financials";"cash",#N/A,FALSE,"Financials";"cash2",#N/A,FALSE,"Financials"}</definedName>
    <definedName name="wrn.print1._3" localSheetId="8" hidden="1">{"assumption1",#N/A,FALSE,"Assumptions";"assumption2",#N/A,FALSE,"Assumptions";"assumption3",#N/A,FALSE,"Assumptions";"prod",#N/A,FALSE,"Financials";"prod2",#N/A,FALSE,"Financials";"pnl",#N/A,FALSE,"Financials";"pnl2",#N/A,FALSE,"Financials";"cash",#N/A,FALSE,"Financials";"cash2",#N/A,FALSE,"Financials"}</definedName>
    <definedName name="wrn.print1._3" localSheetId="10" hidden="1">{"assumption1",#N/A,FALSE,"Assumptions";"assumption2",#N/A,FALSE,"Assumptions";"assumption3",#N/A,FALSE,"Assumptions";"prod",#N/A,FALSE,"Financials";"prod2",#N/A,FALSE,"Financials";"pnl",#N/A,FALSE,"Financials";"pnl2",#N/A,FALSE,"Financials";"cash",#N/A,FALSE,"Financials";"cash2",#N/A,FALSE,"Financials"}</definedName>
    <definedName name="wrn.print1._3" hidden="1">{"assumption1",#N/A,FALSE,"Assumptions";"assumption2",#N/A,FALSE,"Assumptions";"assumption3",#N/A,FALSE,"Assumptions";"prod",#N/A,FALSE,"Financials";"prod2",#N/A,FALSE,"Financials";"pnl",#N/A,FALSE,"Financials";"pnl2",#N/A,FALSE,"Financials";"cash",#N/A,FALSE,"Financials";"cash2",#N/A,FALSE,"Financials"}</definedName>
    <definedName name="wrn.print1._3_1" localSheetId="2" hidden="1">{"assumption1",#N/A,FALSE,"Assumptions";"assumption2",#N/A,FALSE,"Assumptions";"assumption3",#N/A,FALSE,"Assumptions";"prod",#N/A,FALSE,"Financials";"prod2",#N/A,FALSE,"Financials";"pnl",#N/A,FALSE,"Financials";"pnl2",#N/A,FALSE,"Financials";"cash",#N/A,FALSE,"Financials";"cash2",#N/A,FALSE,"Financials"}</definedName>
    <definedName name="wrn.print1._3_1" localSheetId="1" hidden="1">{"assumption1",#N/A,FALSE,"Assumptions";"assumption2",#N/A,FALSE,"Assumptions";"assumption3",#N/A,FALSE,"Assumptions";"prod",#N/A,FALSE,"Financials";"prod2",#N/A,FALSE,"Financials";"pnl",#N/A,FALSE,"Financials";"pnl2",#N/A,FALSE,"Financials";"cash",#N/A,FALSE,"Financials";"cash2",#N/A,FALSE,"Financials"}</definedName>
    <definedName name="wrn.print1._3_1" localSheetId="8" hidden="1">{"assumption1",#N/A,FALSE,"Assumptions";"assumption2",#N/A,FALSE,"Assumptions";"assumption3",#N/A,FALSE,"Assumptions";"prod",#N/A,FALSE,"Financials";"prod2",#N/A,FALSE,"Financials";"pnl",#N/A,FALSE,"Financials";"pnl2",#N/A,FALSE,"Financials";"cash",#N/A,FALSE,"Financials";"cash2",#N/A,FALSE,"Financials"}</definedName>
    <definedName name="wrn.print1._3_1" localSheetId="10" hidden="1">{"assumption1",#N/A,FALSE,"Assumptions";"assumption2",#N/A,FALSE,"Assumptions";"assumption3",#N/A,FALSE,"Assumptions";"prod",#N/A,FALSE,"Financials";"prod2",#N/A,FALSE,"Financials";"pnl",#N/A,FALSE,"Financials";"pnl2",#N/A,FALSE,"Financials";"cash",#N/A,FALSE,"Financials";"cash2",#N/A,FALSE,"Financials"}</definedName>
    <definedName name="wrn.print1._3_1" hidden="1">{"assumption1",#N/A,FALSE,"Assumptions";"assumption2",#N/A,FALSE,"Assumptions";"assumption3",#N/A,FALSE,"Assumptions";"prod",#N/A,FALSE,"Financials";"prod2",#N/A,FALSE,"Financials";"pnl",#N/A,FALSE,"Financials";"pnl2",#N/A,FALSE,"Financials";"cash",#N/A,FALSE,"Financials";"cash2",#N/A,FALSE,"Financials"}</definedName>
    <definedName name="wrn.print1._3_2" localSheetId="2" hidden="1">{"assumption1",#N/A,FALSE,"Assumptions";"assumption2",#N/A,FALSE,"Assumptions";"assumption3",#N/A,FALSE,"Assumptions";"prod",#N/A,FALSE,"Financials";"prod2",#N/A,FALSE,"Financials";"pnl",#N/A,FALSE,"Financials";"pnl2",#N/A,FALSE,"Financials";"cash",#N/A,FALSE,"Financials";"cash2",#N/A,FALSE,"Financials"}</definedName>
    <definedName name="wrn.print1._3_2" localSheetId="1" hidden="1">{"assumption1",#N/A,FALSE,"Assumptions";"assumption2",#N/A,FALSE,"Assumptions";"assumption3",#N/A,FALSE,"Assumptions";"prod",#N/A,FALSE,"Financials";"prod2",#N/A,FALSE,"Financials";"pnl",#N/A,FALSE,"Financials";"pnl2",#N/A,FALSE,"Financials";"cash",#N/A,FALSE,"Financials";"cash2",#N/A,FALSE,"Financials"}</definedName>
    <definedName name="wrn.print1._3_2" localSheetId="8" hidden="1">{"assumption1",#N/A,FALSE,"Assumptions";"assumption2",#N/A,FALSE,"Assumptions";"assumption3",#N/A,FALSE,"Assumptions";"prod",#N/A,FALSE,"Financials";"prod2",#N/A,FALSE,"Financials";"pnl",#N/A,FALSE,"Financials";"pnl2",#N/A,FALSE,"Financials";"cash",#N/A,FALSE,"Financials";"cash2",#N/A,FALSE,"Financials"}</definedName>
    <definedName name="wrn.print1._3_2" localSheetId="10" hidden="1">{"assumption1",#N/A,FALSE,"Assumptions";"assumption2",#N/A,FALSE,"Assumptions";"assumption3",#N/A,FALSE,"Assumptions";"prod",#N/A,FALSE,"Financials";"prod2",#N/A,FALSE,"Financials";"pnl",#N/A,FALSE,"Financials";"pnl2",#N/A,FALSE,"Financials";"cash",#N/A,FALSE,"Financials";"cash2",#N/A,FALSE,"Financials"}</definedName>
    <definedName name="wrn.print1._3_2" hidden="1">{"assumption1",#N/A,FALSE,"Assumptions";"assumption2",#N/A,FALSE,"Assumptions";"assumption3",#N/A,FALSE,"Assumptions";"prod",#N/A,FALSE,"Financials";"prod2",#N/A,FALSE,"Financials";"pnl",#N/A,FALSE,"Financials";"pnl2",#N/A,FALSE,"Financials";"cash",#N/A,FALSE,"Financials";"cash2",#N/A,FALSE,"Financials"}</definedName>
    <definedName name="wrn.print1._3_3" localSheetId="2" hidden="1">{"assumption1",#N/A,FALSE,"Assumptions";"assumption2",#N/A,FALSE,"Assumptions";"assumption3",#N/A,FALSE,"Assumptions";"prod",#N/A,FALSE,"Financials";"prod2",#N/A,FALSE,"Financials";"pnl",#N/A,FALSE,"Financials";"pnl2",#N/A,FALSE,"Financials";"cash",#N/A,FALSE,"Financials";"cash2",#N/A,FALSE,"Financials"}</definedName>
    <definedName name="wrn.print1._3_3" localSheetId="1" hidden="1">{"assumption1",#N/A,FALSE,"Assumptions";"assumption2",#N/A,FALSE,"Assumptions";"assumption3",#N/A,FALSE,"Assumptions";"prod",#N/A,FALSE,"Financials";"prod2",#N/A,FALSE,"Financials";"pnl",#N/A,FALSE,"Financials";"pnl2",#N/A,FALSE,"Financials";"cash",#N/A,FALSE,"Financials";"cash2",#N/A,FALSE,"Financials"}</definedName>
    <definedName name="wrn.print1._3_3" localSheetId="8" hidden="1">{"assumption1",#N/A,FALSE,"Assumptions";"assumption2",#N/A,FALSE,"Assumptions";"assumption3",#N/A,FALSE,"Assumptions";"prod",#N/A,FALSE,"Financials";"prod2",#N/A,FALSE,"Financials";"pnl",#N/A,FALSE,"Financials";"pnl2",#N/A,FALSE,"Financials";"cash",#N/A,FALSE,"Financials";"cash2",#N/A,FALSE,"Financials"}</definedName>
    <definedName name="wrn.print1._3_3" localSheetId="10" hidden="1">{"assumption1",#N/A,FALSE,"Assumptions";"assumption2",#N/A,FALSE,"Assumptions";"assumption3",#N/A,FALSE,"Assumptions";"prod",#N/A,FALSE,"Financials";"prod2",#N/A,FALSE,"Financials";"pnl",#N/A,FALSE,"Financials";"pnl2",#N/A,FALSE,"Financials";"cash",#N/A,FALSE,"Financials";"cash2",#N/A,FALSE,"Financials"}</definedName>
    <definedName name="wrn.print1._3_3" hidden="1">{"assumption1",#N/A,FALSE,"Assumptions";"assumption2",#N/A,FALSE,"Assumptions";"assumption3",#N/A,FALSE,"Assumptions";"prod",#N/A,FALSE,"Financials";"prod2",#N/A,FALSE,"Financials";"pnl",#N/A,FALSE,"Financials";"pnl2",#N/A,FALSE,"Financials";"cash",#N/A,FALSE,"Financials";"cash2",#N/A,FALSE,"Financials"}</definedName>
    <definedName name="wrn.print1._4" localSheetId="2" hidden="1">{"assumption1",#N/A,FALSE,"Assumptions";"assumption2",#N/A,FALSE,"Assumptions";"assumption3",#N/A,FALSE,"Assumptions";"prod",#N/A,FALSE,"Financials";"prod2",#N/A,FALSE,"Financials";"pnl",#N/A,FALSE,"Financials";"pnl2",#N/A,FALSE,"Financials";"cash",#N/A,FALSE,"Financials";"cash2",#N/A,FALSE,"Financials"}</definedName>
    <definedName name="wrn.print1._4" localSheetId="1" hidden="1">{"assumption1",#N/A,FALSE,"Assumptions";"assumption2",#N/A,FALSE,"Assumptions";"assumption3",#N/A,FALSE,"Assumptions";"prod",#N/A,FALSE,"Financials";"prod2",#N/A,FALSE,"Financials";"pnl",#N/A,FALSE,"Financials";"pnl2",#N/A,FALSE,"Financials";"cash",#N/A,FALSE,"Financials";"cash2",#N/A,FALSE,"Financials"}</definedName>
    <definedName name="wrn.print1._4" localSheetId="8" hidden="1">{"assumption1",#N/A,FALSE,"Assumptions";"assumption2",#N/A,FALSE,"Assumptions";"assumption3",#N/A,FALSE,"Assumptions";"prod",#N/A,FALSE,"Financials";"prod2",#N/A,FALSE,"Financials";"pnl",#N/A,FALSE,"Financials";"pnl2",#N/A,FALSE,"Financials";"cash",#N/A,FALSE,"Financials";"cash2",#N/A,FALSE,"Financials"}</definedName>
    <definedName name="wrn.print1._4" localSheetId="10" hidden="1">{"assumption1",#N/A,FALSE,"Assumptions";"assumption2",#N/A,FALSE,"Assumptions";"assumption3",#N/A,FALSE,"Assumptions";"prod",#N/A,FALSE,"Financials";"prod2",#N/A,FALSE,"Financials";"pnl",#N/A,FALSE,"Financials";"pnl2",#N/A,FALSE,"Financials";"cash",#N/A,FALSE,"Financials";"cash2",#N/A,FALSE,"Financials"}</definedName>
    <definedName name="wrn.print1._4" hidden="1">{"assumption1",#N/A,FALSE,"Assumptions";"assumption2",#N/A,FALSE,"Assumptions";"assumption3",#N/A,FALSE,"Assumptions";"prod",#N/A,FALSE,"Financials";"prod2",#N/A,FALSE,"Financials";"pnl",#N/A,FALSE,"Financials";"pnl2",#N/A,FALSE,"Financials";"cash",#N/A,FALSE,"Financials";"cash2",#N/A,FALSE,"Financials"}</definedName>
    <definedName name="wrn.print1._4_1" localSheetId="2" hidden="1">{"assumption1",#N/A,FALSE,"Assumptions";"assumption2",#N/A,FALSE,"Assumptions";"assumption3",#N/A,FALSE,"Assumptions";"prod",#N/A,FALSE,"Financials";"prod2",#N/A,FALSE,"Financials";"pnl",#N/A,FALSE,"Financials";"pnl2",#N/A,FALSE,"Financials";"cash",#N/A,FALSE,"Financials";"cash2",#N/A,FALSE,"Financials"}</definedName>
    <definedName name="wrn.print1._4_1" localSheetId="1" hidden="1">{"assumption1",#N/A,FALSE,"Assumptions";"assumption2",#N/A,FALSE,"Assumptions";"assumption3",#N/A,FALSE,"Assumptions";"prod",#N/A,FALSE,"Financials";"prod2",#N/A,FALSE,"Financials";"pnl",#N/A,FALSE,"Financials";"pnl2",#N/A,FALSE,"Financials";"cash",#N/A,FALSE,"Financials";"cash2",#N/A,FALSE,"Financials"}</definedName>
    <definedName name="wrn.print1._4_1" localSheetId="8" hidden="1">{"assumption1",#N/A,FALSE,"Assumptions";"assumption2",#N/A,FALSE,"Assumptions";"assumption3",#N/A,FALSE,"Assumptions";"prod",#N/A,FALSE,"Financials";"prod2",#N/A,FALSE,"Financials";"pnl",#N/A,FALSE,"Financials";"pnl2",#N/A,FALSE,"Financials";"cash",#N/A,FALSE,"Financials";"cash2",#N/A,FALSE,"Financials"}</definedName>
    <definedName name="wrn.print1._4_1" localSheetId="10" hidden="1">{"assumption1",#N/A,FALSE,"Assumptions";"assumption2",#N/A,FALSE,"Assumptions";"assumption3",#N/A,FALSE,"Assumptions";"prod",#N/A,FALSE,"Financials";"prod2",#N/A,FALSE,"Financials";"pnl",#N/A,FALSE,"Financials";"pnl2",#N/A,FALSE,"Financials";"cash",#N/A,FALSE,"Financials";"cash2",#N/A,FALSE,"Financials"}</definedName>
    <definedName name="wrn.print1._4_1" hidden="1">{"assumption1",#N/A,FALSE,"Assumptions";"assumption2",#N/A,FALSE,"Assumptions";"assumption3",#N/A,FALSE,"Assumptions";"prod",#N/A,FALSE,"Financials";"prod2",#N/A,FALSE,"Financials";"pnl",#N/A,FALSE,"Financials";"pnl2",#N/A,FALSE,"Financials";"cash",#N/A,FALSE,"Financials";"cash2",#N/A,FALSE,"Financials"}</definedName>
    <definedName name="wrn.print1._4_2" localSheetId="2" hidden="1">{"assumption1",#N/A,FALSE,"Assumptions";"assumption2",#N/A,FALSE,"Assumptions";"assumption3",#N/A,FALSE,"Assumptions";"prod",#N/A,FALSE,"Financials";"prod2",#N/A,FALSE,"Financials";"pnl",#N/A,FALSE,"Financials";"pnl2",#N/A,FALSE,"Financials";"cash",#N/A,FALSE,"Financials";"cash2",#N/A,FALSE,"Financials"}</definedName>
    <definedName name="wrn.print1._4_2" localSheetId="1" hidden="1">{"assumption1",#N/A,FALSE,"Assumptions";"assumption2",#N/A,FALSE,"Assumptions";"assumption3",#N/A,FALSE,"Assumptions";"prod",#N/A,FALSE,"Financials";"prod2",#N/A,FALSE,"Financials";"pnl",#N/A,FALSE,"Financials";"pnl2",#N/A,FALSE,"Financials";"cash",#N/A,FALSE,"Financials";"cash2",#N/A,FALSE,"Financials"}</definedName>
    <definedName name="wrn.print1._4_2" localSheetId="8" hidden="1">{"assumption1",#N/A,FALSE,"Assumptions";"assumption2",#N/A,FALSE,"Assumptions";"assumption3",#N/A,FALSE,"Assumptions";"prod",#N/A,FALSE,"Financials";"prod2",#N/A,FALSE,"Financials";"pnl",#N/A,FALSE,"Financials";"pnl2",#N/A,FALSE,"Financials";"cash",#N/A,FALSE,"Financials";"cash2",#N/A,FALSE,"Financials"}</definedName>
    <definedName name="wrn.print1._4_2" localSheetId="10" hidden="1">{"assumption1",#N/A,FALSE,"Assumptions";"assumption2",#N/A,FALSE,"Assumptions";"assumption3",#N/A,FALSE,"Assumptions";"prod",#N/A,FALSE,"Financials";"prod2",#N/A,FALSE,"Financials";"pnl",#N/A,FALSE,"Financials";"pnl2",#N/A,FALSE,"Financials";"cash",#N/A,FALSE,"Financials";"cash2",#N/A,FALSE,"Financials"}</definedName>
    <definedName name="wrn.print1._4_2" hidden="1">{"assumption1",#N/A,FALSE,"Assumptions";"assumption2",#N/A,FALSE,"Assumptions";"assumption3",#N/A,FALSE,"Assumptions";"prod",#N/A,FALSE,"Financials";"prod2",#N/A,FALSE,"Financials";"pnl",#N/A,FALSE,"Financials";"pnl2",#N/A,FALSE,"Financials";"cash",#N/A,FALSE,"Financials";"cash2",#N/A,FALSE,"Financials"}</definedName>
    <definedName name="wrn.print1._4_3" localSheetId="2" hidden="1">{"assumption1",#N/A,FALSE,"Assumptions";"assumption2",#N/A,FALSE,"Assumptions";"assumption3",#N/A,FALSE,"Assumptions";"prod",#N/A,FALSE,"Financials";"prod2",#N/A,FALSE,"Financials";"pnl",#N/A,FALSE,"Financials";"pnl2",#N/A,FALSE,"Financials";"cash",#N/A,FALSE,"Financials";"cash2",#N/A,FALSE,"Financials"}</definedName>
    <definedName name="wrn.print1._4_3" localSheetId="1" hidden="1">{"assumption1",#N/A,FALSE,"Assumptions";"assumption2",#N/A,FALSE,"Assumptions";"assumption3",#N/A,FALSE,"Assumptions";"prod",#N/A,FALSE,"Financials";"prod2",#N/A,FALSE,"Financials";"pnl",#N/A,FALSE,"Financials";"pnl2",#N/A,FALSE,"Financials";"cash",#N/A,FALSE,"Financials";"cash2",#N/A,FALSE,"Financials"}</definedName>
    <definedName name="wrn.print1._4_3" localSheetId="8" hidden="1">{"assumption1",#N/A,FALSE,"Assumptions";"assumption2",#N/A,FALSE,"Assumptions";"assumption3",#N/A,FALSE,"Assumptions";"prod",#N/A,FALSE,"Financials";"prod2",#N/A,FALSE,"Financials";"pnl",#N/A,FALSE,"Financials";"pnl2",#N/A,FALSE,"Financials";"cash",#N/A,FALSE,"Financials";"cash2",#N/A,FALSE,"Financials"}</definedName>
    <definedName name="wrn.print1._4_3" localSheetId="10" hidden="1">{"assumption1",#N/A,FALSE,"Assumptions";"assumption2",#N/A,FALSE,"Assumptions";"assumption3",#N/A,FALSE,"Assumptions";"prod",#N/A,FALSE,"Financials";"prod2",#N/A,FALSE,"Financials";"pnl",#N/A,FALSE,"Financials";"pnl2",#N/A,FALSE,"Financials";"cash",#N/A,FALSE,"Financials";"cash2",#N/A,FALSE,"Financials"}</definedName>
    <definedName name="wrn.print1._4_3" hidden="1">{"assumption1",#N/A,FALSE,"Assumptions";"assumption2",#N/A,FALSE,"Assumptions";"assumption3",#N/A,FALSE,"Assumptions";"prod",#N/A,FALSE,"Financials";"prod2",#N/A,FALSE,"Financials";"pnl",#N/A,FALSE,"Financials";"pnl2",#N/A,FALSE,"Financials";"cash",#N/A,FALSE,"Financials";"cash2",#N/A,FALSE,"Financials"}</definedName>
    <definedName name="wrn.print1._5" localSheetId="2" hidden="1">{"assumption1",#N/A,FALSE,"Assumptions";"assumption2",#N/A,FALSE,"Assumptions";"assumption3",#N/A,FALSE,"Assumptions";"prod",#N/A,FALSE,"Financials";"prod2",#N/A,FALSE,"Financials";"pnl",#N/A,FALSE,"Financials";"pnl2",#N/A,FALSE,"Financials";"cash",#N/A,FALSE,"Financials";"cash2",#N/A,FALSE,"Financials"}</definedName>
    <definedName name="wrn.print1._5" localSheetId="1" hidden="1">{"assumption1",#N/A,FALSE,"Assumptions";"assumption2",#N/A,FALSE,"Assumptions";"assumption3",#N/A,FALSE,"Assumptions";"prod",#N/A,FALSE,"Financials";"prod2",#N/A,FALSE,"Financials";"pnl",#N/A,FALSE,"Financials";"pnl2",#N/A,FALSE,"Financials";"cash",#N/A,FALSE,"Financials";"cash2",#N/A,FALSE,"Financials"}</definedName>
    <definedName name="wrn.print1._5" localSheetId="8" hidden="1">{"assumption1",#N/A,FALSE,"Assumptions";"assumption2",#N/A,FALSE,"Assumptions";"assumption3",#N/A,FALSE,"Assumptions";"prod",#N/A,FALSE,"Financials";"prod2",#N/A,FALSE,"Financials";"pnl",#N/A,FALSE,"Financials";"pnl2",#N/A,FALSE,"Financials";"cash",#N/A,FALSE,"Financials";"cash2",#N/A,FALSE,"Financials"}</definedName>
    <definedName name="wrn.print1._5" localSheetId="10" hidden="1">{"assumption1",#N/A,FALSE,"Assumptions";"assumption2",#N/A,FALSE,"Assumptions";"assumption3",#N/A,FALSE,"Assumptions";"prod",#N/A,FALSE,"Financials";"prod2",#N/A,FALSE,"Financials";"pnl",#N/A,FALSE,"Financials";"pnl2",#N/A,FALSE,"Financials";"cash",#N/A,FALSE,"Financials";"cash2",#N/A,FALSE,"Financials"}</definedName>
    <definedName name="wrn.print1._5" hidden="1">{"assumption1",#N/A,FALSE,"Assumptions";"assumption2",#N/A,FALSE,"Assumptions";"assumption3",#N/A,FALSE,"Assumptions";"prod",#N/A,FALSE,"Financials";"prod2",#N/A,FALSE,"Financials";"pnl",#N/A,FALSE,"Financials";"pnl2",#N/A,FALSE,"Financials";"cash",#N/A,FALSE,"Financials";"cash2",#N/A,FALSE,"Financials"}</definedName>
    <definedName name="wrn.print1._5_1" localSheetId="2" hidden="1">{"assumption1",#N/A,FALSE,"Assumptions";"assumption2",#N/A,FALSE,"Assumptions";"assumption3",#N/A,FALSE,"Assumptions";"prod",#N/A,FALSE,"Financials";"prod2",#N/A,FALSE,"Financials";"pnl",#N/A,FALSE,"Financials";"pnl2",#N/A,FALSE,"Financials";"cash",#N/A,FALSE,"Financials";"cash2",#N/A,FALSE,"Financials"}</definedName>
    <definedName name="wrn.print1._5_1" localSheetId="1" hidden="1">{"assumption1",#N/A,FALSE,"Assumptions";"assumption2",#N/A,FALSE,"Assumptions";"assumption3",#N/A,FALSE,"Assumptions";"prod",#N/A,FALSE,"Financials";"prod2",#N/A,FALSE,"Financials";"pnl",#N/A,FALSE,"Financials";"pnl2",#N/A,FALSE,"Financials";"cash",#N/A,FALSE,"Financials";"cash2",#N/A,FALSE,"Financials"}</definedName>
    <definedName name="wrn.print1._5_1" localSheetId="8" hidden="1">{"assumption1",#N/A,FALSE,"Assumptions";"assumption2",#N/A,FALSE,"Assumptions";"assumption3",#N/A,FALSE,"Assumptions";"prod",#N/A,FALSE,"Financials";"prod2",#N/A,FALSE,"Financials";"pnl",#N/A,FALSE,"Financials";"pnl2",#N/A,FALSE,"Financials";"cash",#N/A,FALSE,"Financials";"cash2",#N/A,FALSE,"Financials"}</definedName>
    <definedName name="wrn.print1._5_1" localSheetId="10" hidden="1">{"assumption1",#N/A,FALSE,"Assumptions";"assumption2",#N/A,FALSE,"Assumptions";"assumption3",#N/A,FALSE,"Assumptions";"prod",#N/A,FALSE,"Financials";"prod2",#N/A,FALSE,"Financials";"pnl",#N/A,FALSE,"Financials";"pnl2",#N/A,FALSE,"Financials";"cash",#N/A,FALSE,"Financials";"cash2",#N/A,FALSE,"Financials"}</definedName>
    <definedName name="wrn.print1._5_1" hidden="1">{"assumption1",#N/A,FALSE,"Assumptions";"assumption2",#N/A,FALSE,"Assumptions";"assumption3",#N/A,FALSE,"Assumptions";"prod",#N/A,FALSE,"Financials";"prod2",#N/A,FALSE,"Financials";"pnl",#N/A,FALSE,"Financials";"pnl2",#N/A,FALSE,"Financials";"cash",#N/A,FALSE,"Financials";"cash2",#N/A,FALSE,"Financials"}</definedName>
    <definedName name="wrn.print1._5_2" localSheetId="2" hidden="1">{"assumption1",#N/A,FALSE,"Assumptions";"assumption2",#N/A,FALSE,"Assumptions";"assumption3",#N/A,FALSE,"Assumptions";"prod",#N/A,FALSE,"Financials";"prod2",#N/A,FALSE,"Financials";"pnl",#N/A,FALSE,"Financials";"pnl2",#N/A,FALSE,"Financials";"cash",#N/A,FALSE,"Financials";"cash2",#N/A,FALSE,"Financials"}</definedName>
    <definedName name="wrn.print1._5_2" localSheetId="1" hidden="1">{"assumption1",#N/A,FALSE,"Assumptions";"assumption2",#N/A,FALSE,"Assumptions";"assumption3",#N/A,FALSE,"Assumptions";"prod",#N/A,FALSE,"Financials";"prod2",#N/A,FALSE,"Financials";"pnl",#N/A,FALSE,"Financials";"pnl2",#N/A,FALSE,"Financials";"cash",#N/A,FALSE,"Financials";"cash2",#N/A,FALSE,"Financials"}</definedName>
    <definedName name="wrn.print1._5_2" localSheetId="8" hidden="1">{"assumption1",#N/A,FALSE,"Assumptions";"assumption2",#N/A,FALSE,"Assumptions";"assumption3",#N/A,FALSE,"Assumptions";"prod",#N/A,FALSE,"Financials";"prod2",#N/A,FALSE,"Financials";"pnl",#N/A,FALSE,"Financials";"pnl2",#N/A,FALSE,"Financials";"cash",#N/A,FALSE,"Financials";"cash2",#N/A,FALSE,"Financials"}</definedName>
    <definedName name="wrn.print1._5_2" localSheetId="10" hidden="1">{"assumption1",#N/A,FALSE,"Assumptions";"assumption2",#N/A,FALSE,"Assumptions";"assumption3",#N/A,FALSE,"Assumptions";"prod",#N/A,FALSE,"Financials";"prod2",#N/A,FALSE,"Financials";"pnl",#N/A,FALSE,"Financials";"pnl2",#N/A,FALSE,"Financials";"cash",#N/A,FALSE,"Financials";"cash2",#N/A,FALSE,"Financials"}</definedName>
    <definedName name="wrn.print1._5_2" hidden="1">{"assumption1",#N/A,FALSE,"Assumptions";"assumption2",#N/A,FALSE,"Assumptions";"assumption3",#N/A,FALSE,"Assumptions";"prod",#N/A,FALSE,"Financials";"prod2",#N/A,FALSE,"Financials";"pnl",#N/A,FALSE,"Financials";"pnl2",#N/A,FALSE,"Financials";"cash",#N/A,FALSE,"Financials";"cash2",#N/A,FALSE,"Financials"}</definedName>
    <definedName name="wrn.print1._5_3" localSheetId="2" hidden="1">{"assumption1",#N/A,FALSE,"Assumptions";"assumption2",#N/A,FALSE,"Assumptions";"assumption3",#N/A,FALSE,"Assumptions";"prod",#N/A,FALSE,"Financials";"prod2",#N/A,FALSE,"Financials";"pnl",#N/A,FALSE,"Financials";"pnl2",#N/A,FALSE,"Financials";"cash",#N/A,FALSE,"Financials";"cash2",#N/A,FALSE,"Financials"}</definedName>
    <definedName name="wrn.print1._5_3" localSheetId="1" hidden="1">{"assumption1",#N/A,FALSE,"Assumptions";"assumption2",#N/A,FALSE,"Assumptions";"assumption3",#N/A,FALSE,"Assumptions";"prod",#N/A,FALSE,"Financials";"prod2",#N/A,FALSE,"Financials";"pnl",#N/A,FALSE,"Financials";"pnl2",#N/A,FALSE,"Financials";"cash",#N/A,FALSE,"Financials";"cash2",#N/A,FALSE,"Financials"}</definedName>
    <definedName name="wrn.print1._5_3" localSheetId="8" hidden="1">{"assumption1",#N/A,FALSE,"Assumptions";"assumption2",#N/A,FALSE,"Assumptions";"assumption3",#N/A,FALSE,"Assumptions";"prod",#N/A,FALSE,"Financials";"prod2",#N/A,FALSE,"Financials";"pnl",#N/A,FALSE,"Financials";"pnl2",#N/A,FALSE,"Financials";"cash",#N/A,FALSE,"Financials";"cash2",#N/A,FALSE,"Financials"}</definedName>
    <definedName name="wrn.print1._5_3" localSheetId="10" hidden="1">{"assumption1",#N/A,FALSE,"Assumptions";"assumption2",#N/A,FALSE,"Assumptions";"assumption3",#N/A,FALSE,"Assumptions";"prod",#N/A,FALSE,"Financials";"prod2",#N/A,FALSE,"Financials";"pnl",#N/A,FALSE,"Financials";"pnl2",#N/A,FALSE,"Financials";"cash",#N/A,FALSE,"Financials";"cash2",#N/A,FALSE,"Financials"}</definedName>
    <definedName name="wrn.print1._5_3" hidden="1">{"assumption1",#N/A,FALSE,"Assumptions";"assumption2",#N/A,FALSE,"Assumptions";"assumption3",#N/A,FALSE,"Assumptions";"prod",#N/A,FALSE,"Financials";"prod2",#N/A,FALSE,"Financials";"pnl",#N/A,FALSE,"Financials";"pnl2",#N/A,FALSE,"Financials";"cash",#N/A,FALSE,"Financials";"cash2",#N/A,FALSE,"Financials"}</definedName>
    <definedName name="wrn.PrintAll." localSheetId="2" hidden="1">{"PA1",#N/A,TRUE,"BORDMW";"pa2",#N/A,TRUE,"BORDMW";"PA3",#N/A,TRUE,"BORDMW";"PA4",#N/A,TRUE,"BORDMW"}</definedName>
    <definedName name="wrn.PrintAll." localSheetId="1" hidden="1">{"PA1",#N/A,TRUE,"BORDMW";"pa2",#N/A,TRUE,"BORDMW";"PA3",#N/A,TRUE,"BORDMW";"PA4",#N/A,TRUE,"BORDMW"}</definedName>
    <definedName name="wrn.PrintAll." localSheetId="8" hidden="1">{"PA1",#N/A,TRUE,"BORDMW";"pa2",#N/A,TRUE,"BORDMW";"PA3",#N/A,TRUE,"BORDMW";"PA4",#N/A,TRUE,"BORDMW"}</definedName>
    <definedName name="wrn.PrintAll." localSheetId="10" hidden="1">{"PA1",#N/A,TRUE,"BORDMW";"pa2",#N/A,TRUE,"BORDMW";"PA3",#N/A,TRUE,"BORDMW";"PA4",#N/A,TRUE,"BORDMW"}</definedName>
    <definedName name="wrn.PrintAll." hidden="1">{"PA1",#N/A,TRUE,"BORDMW";"pa2",#N/A,TRUE,"BORDMW";"PA3",#N/A,TRUE,"BORDMW";"PA4",#N/A,TRUE,"BORDMW"}</definedName>
    <definedName name="wrn.PrintAll._1" localSheetId="2" hidden="1">{"PA1",#N/A,TRUE,"BORDMW";"pa2",#N/A,TRUE,"BORDMW";"PA3",#N/A,TRUE,"BORDMW";"PA4",#N/A,TRUE,"BORDMW"}</definedName>
    <definedName name="wrn.PrintAll._1" localSheetId="1" hidden="1">{"PA1",#N/A,TRUE,"BORDMW";"pa2",#N/A,TRUE,"BORDMW";"PA3",#N/A,TRUE,"BORDMW";"PA4",#N/A,TRUE,"BORDMW"}</definedName>
    <definedName name="wrn.PrintAll._1" localSheetId="8" hidden="1">{"PA1",#N/A,TRUE,"BORDMW";"pa2",#N/A,TRUE,"BORDMW";"PA3",#N/A,TRUE,"BORDMW";"PA4",#N/A,TRUE,"BORDMW"}</definedName>
    <definedName name="wrn.PrintAll._1" localSheetId="10" hidden="1">{"PA1",#N/A,TRUE,"BORDMW";"pa2",#N/A,TRUE,"BORDMW";"PA3",#N/A,TRUE,"BORDMW";"PA4",#N/A,TRUE,"BORDMW"}</definedName>
    <definedName name="wrn.PrintAll._1" hidden="1">{"PA1",#N/A,TRUE,"BORDMW";"pa2",#N/A,TRUE,"BORDMW";"PA3",#N/A,TRUE,"BORDMW";"PA4",#N/A,TRUE,"BORDMW"}</definedName>
    <definedName name="wrn.Printout." localSheetId="8"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10"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Workbook." localSheetId="8" hidden="1">{"Index",#N/A,FALSE,"Index"}</definedName>
    <definedName name="wrn.PrintWorkbook." localSheetId="10" hidden="1">{"Index",#N/A,FALSE,"Index"}</definedName>
    <definedName name="wrn.PrintWorkbook." hidden="1">{"Index",#N/A,FALSE,"Index"}</definedName>
    <definedName name="wrn.Profitability._.Indicators." localSheetId="8" hidden="1">{"ProfPrintArea",#N/A,FALSE,"Prof (c)"}</definedName>
    <definedName name="wrn.Profitability._.Indicators." localSheetId="10" hidden="1">{"ProfPrintArea",#N/A,FALSE,"Prof (c)"}</definedName>
    <definedName name="wrn.Profitability._.Indicators." hidden="1">{"ProfPrintArea",#N/A,FALSE,"Prof (c)"}</definedName>
    <definedName name="wrn.Profitability._.Indicators._.Base._.Case." localSheetId="8" hidden="1">{"ProfPrintArea",#N/A,FALSE,"Prof (c)"}</definedName>
    <definedName name="wrn.Profitability._.Indicators._.Base._.Case." localSheetId="10" hidden="1">{"ProfPrintArea",#N/A,FALSE,"Prof (c)"}</definedName>
    <definedName name="wrn.Profitability._.Indicators._.Base._.Case." hidden="1">{"ProfPrintArea",#N/A,FALSE,"Prof (c)"}</definedName>
    <definedName name="wrn.Project._.Summary." localSheetId="2" hidden="1">{"Summary",#N/A,FALSE,"MICMULT";"Income Statement",#N/A,FALSE,"MICMULT";"Cash Flows",#N/A,FALSE,"MICMULT"}</definedName>
    <definedName name="wrn.Project._.Summary." localSheetId="1" hidden="1">{"Summary",#N/A,FALSE,"MICMULT";"Income Statement",#N/A,FALSE,"MICMULT";"Cash Flows",#N/A,FALSE,"MICMULT"}</definedName>
    <definedName name="wrn.Project._.Summary." localSheetId="8" hidden="1">{"Summary",#N/A,FALSE,"MICMULT";"Income Statement",#N/A,FALSE,"MICMULT";"Cash Flows",#N/A,FALSE,"MICMULT"}</definedName>
    <definedName name="wrn.Project._.Summary." localSheetId="10" hidden="1">{"Summary",#N/A,FALSE,"MICMULT";"Income Statement",#N/A,FALSE,"MICMULT";"Cash Flows",#N/A,FALSE,"MICMULT"}</definedName>
    <definedName name="wrn.Project._.Summary." hidden="1">{"Summary",#N/A,FALSE,"MICMULT";"Income Statement",#N/A,FALSE,"MICMULT";"Cash Flows",#N/A,FALSE,"MICMULT"}</definedName>
    <definedName name="wrn.Project._.Summary._1" localSheetId="2" hidden="1">{"Summary",#N/A,FALSE,"MICMULT";"Income Statement",#N/A,FALSE,"MICMULT";"Cash Flows",#N/A,FALSE,"MICMULT"}</definedName>
    <definedName name="wrn.Project._.Summary._1" localSheetId="1" hidden="1">{"Summary",#N/A,FALSE,"MICMULT";"Income Statement",#N/A,FALSE,"MICMULT";"Cash Flows",#N/A,FALSE,"MICMULT"}</definedName>
    <definedName name="wrn.Project._.Summary._1" localSheetId="8" hidden="1">{"Summary",#N/A,FALSE,"MICMULT";"Income Statement",#N/A,FALSE,"MICMULT";"Cash Flows",#N/A,FALSE,"MICMULT"}</definedName>
    <definedName name="wrn.Project._.Summary._1" localSheetId="10" hidden="1">{"Summary",#N/A,FALSE,"MICMULT";"Income Statement",#N/A,FALSE,"MICMULT";"Cash Flows",#N/A,FALSE,"MICMULT"}</definedName>
    <definedName name="wrn.Project._.Summary._1" hidden="1">{"Summary",#N/A,FALSE,"MICMULT";"Income Statement",#N/A,FALSE,"MICMULT";"Cash Flows",#N/A,FALSE,"MICMULT"}</definedName>
    <definedName name="wrn.Projected._.Data._.and._.Subject._.Company._.Data." localSheetId="2" hidden="1">{#N/A,#N/A,FALSE,"Projected Data &amp; SUBJECT-INPUTS"}</definedName>
    <definedName name="wrn.Projected._.Data._.and._.Subject._.Company._.Data." localSheetId="1" hidden="1">{#N/A,#N/A,FALSE,"Projected Data &amp; SUBJECT-INPUTS"}</definedName>
    <definedName name="wrn.Projected._.Data._.and._.Subject._.Company._.Data." localSheetId="8" hidden="1">{#N/A,#N/A,FALSE,"Projected Data &amp; SUBJECT-INPUTS"}</definedName>
    <definedName name="wrn.Projected._.Data._.and._.Subject._.Company._.Data." localSheetId="10" hidden="1">{#N/A,#N/A,FALSE,"Projected Data &amp; SUBJECT-INPUTS"}</definedName>
    <definedName name="wrn.Projected._.Data._.and._.Subject._.Company._.Data." hidden="1">{#N/A,#N/A,FALSE,"Projected Data &amp; SUBJECT-INPUTS"}</definedName>
    <definedName name="wrn.Projected._.Data._.and._.Subject._.Company._.Data._1" localSheetId="2" hidden="1">{#N/A,#N/A,FALSE,"Projected Data &amp; SUBJECT-INPUTS"}</definedName>
    <definedName name="wrn.Projected._.Data._.and._.Subject._.Company._.Data._1" localSheetId="1" hidden="1">{#N/A,#N/A,FALSE,"Projected Data &amp; SUBJECT-INPUTS"}</definedName>
    <definedName name="wrn.Projected._.Data._.and._.Subject._.Company._.Data._1" localSheetId="8" hidden="1">{#N/A,#N/A,FALSE,"Projected Data &amp; SUBJECT-INPUTS"}</definedName>
    <definedName name="wrn.Projected._.Data._.and._.Subject._.Company._.Data._1" localSheetId="10" hidden="1">{#N/A,#N/A,FALSE,"Projected Data &amp; SUBJECT-INPUTS"}</definedName>
    <definedName name="wrn.Projected._.Data._.and._.Subject._.Company._.Data._1" hidden="1">{#N/A,#N/A,FALSE,"Projected Data &amp; SUBJECT-INPUTS"}</definedName>
    <definedName name="wrn.QUICK." localSheetId="8"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10"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localSheetId="2" hidden="1">{#N/A,#N/A,FALSE,"RECAP";#N/A,#N/A,FALSE,"CW_B";#N/A,#N/A,FALSE,"CW_M";#N/A,#N/A,FALSE,"CW_E";#N/A,#N/A,FALSE,"CW_F";#N/A,#N/A,FALSE,"FC_B";#N/A,#N/A,FALSE,"FC_M";#N/A,#N/A,FALSE,"FC_E";#N/A,#N/A,FALSE,"FC_F";#N/A,#N/A,FALSE,"CS"}</definedName>
    <definedName name="wrn.recap." localSheetId="1" hidden="1">{#N/A,#N/A,FALSE,"RECAP";#N/A,#N/A,FALSE,"CW_B";#N/A,#N/A,FALSE,"CW_M";#N/A,#N/A,FALSE,"CW_E";#N/A,#N/A,FALSE,"CW_F";#N/A,#N/A,FALSE,"FC_B";#N/A,#N/A,FALSE,"FC_M";#N/A,#N/A,FALSE,"FC_E";#N/A,#N/A,FALSE,"FC_F";#N/A,#N/A,FALSE,"CS"}</definedName>
    <definedName name="wrn.recap." localSheetId="8" hidden="1">{#N/A,#N/A,FALSE,"RECAP";#N/A,#N/A,FALSE,"CW_B";#N/A,#N/A,FALSE,"CW_M";#N/A,#N/A,FALSE,"CW_E";#N/A,#N/A,FALSE,"CW_F";#N/A,#N/A,FALSE,"FC_B";#N/A,#N/A,FALSE,"FC_M";#N/A,#N/A,FALSE,"FC_E";#N/A,#N/A,FALSE,"FC_F";#N/A,#N/A,FALSE,"CS"}</definedName>
    <definedName name="wrn.recap." localSheetId="10" hidden="1">{#N/A,#N/A,FALSE,"RECAP";#N/A,#N/A,FALSE,"CW_B";#N/A,#N/A,FALSE,"CW_M";#N/A,#N/A,FALSE,"CW_E";#N/A,#N/A,FALSE,"CW_F";#N/A,#N/A,FALSE,"FC_B";#N/A,#N/A,FALSE,"FC_M";#N/A,#N/A,FALSE,"FC_E";#N/A,#N/A,FALSE,"FC_F";#N/A,#N/A,FALSE,"CS"}</definedName>
    <definedName name="wrn.recap." hidden="1">{#N/A,#N/A,FALSE,"RECAP";#N/A,#N/A,FALSE,"CW_B";#N/A,#N/A,FALSE,"CW_M";#N/A,#N/A,FALSE,"CW_E";#N/A,#N/A,FALSE,"CW_F";#N/A,#N/A,FALSE,"FC_B";#N/A,#N/A,FALSE,"FC_M";#N/A,#N/A,FALSE,"FC_E";#N/A,#N/A,FALSE,"FC_F";#N/A,#N/A,FALSE,"CS"}</definedName>
    <definedName name="wrn.RECON." localSheetId="8" hidden="1">{"RECON",#N/A,FALSE,"Allocations"}</definedName>
    <definedName name="wrn.RECON." localSheetId="10" hidden="1">{"RECON",#N/A,FALSE,"Allocations"}</definedName>
    <definedName name="wrn.RECON." hidden="1">{"RECON",#N/A,FALSE,"Allocations"}</definedName>
    <definedName name="wrn.RECON._1" localSheetId="8" hidden="1">{"RECON",#N/A,FALSE,"Allocations"}</definedName>
    <definedName name="wrn.RECON._1" localSheetId="10" hidden="1">{"RECON",#N/A,FALSE,"Allocations"}</definedName>
    <definedName name="wrn.RECON._1" hidden="1">{"RECON",#N/A,FALSE,"Allocations"}</definedName>
    <definedName name="wrn.RECON._2" localSheetId="8" hidden="1">{"RECON",#N/A,FALSE,"Allocations"}</definedName>
    <definedName name="wrn.RECON._2" localSheetId="10" hidden="1">{"RECON",#N/A,FALSE,"Allocations"}</definedName>
    <definedName name="wrn.RECON._2" hidden="1">{"RECON",#N/A,FALSE,"Allocations"}</definedName>
    <definedName name="wrn.RECON._3" localSheetId="8" hidden="1">{"RECON",#N/A,FALSE,"Allocations"}</definedName>
    <definedName name="wrn.RECON._3" localSheetId="10" hidden="1">{"RECON",#N/A,FALSE,"Allocations"}</definedName>
    <definedName name="wrn.RECON._3" hidden="1">{"RECON",#N/A,FALSE,"Allocations"}</definedName>
    <definedName name="wrn.red_take." localSheetId="2" hidden="1">{"red_take_pg1",#N/A,FALSE,"reduced_take";"red_take_pg2",#N/A,FALSE,"reduced_take";"red_take_pg3",#N/A,FALSE,"reduced_take";"red_take_pg4",#N/A,FALSE,"reduced_take";"red_take_pg5",#N/A,FALSE,"reduced_take";"red_take_pg6",#N/A,FALSE,"reduced_take"}</definedName>
    <definedName name="wrn.red_take." localSheetId="1" hidden="1">{"red_take_pg1",#N/A,FALSE,"reduced_take";"red_take_pg2",#N/A,FALSE,"reduced_take";"red_take_pg3",#N/A,FALSE,"reduced_take";"red_take_pg4",#N/A,FALSE,"reduced_take";"red_take_pg5",#N/A,FALSE,"reduced_take";"red_take_pg6",#N/A,FALSE,"reduced_take"}</definedName>
    <definedName name="wrn.red_take." localSheetId="8" hidden="1">{"red_take_pg1",#N/A,FALSE,"reduced_take";"red_take_pg2",#N/A,FALSE,"reduced_take";"red_take_pg3",#N/A,FALSE,"reduced_take";"red_take_pg4",#N/A,FALSE,"reduced_take";"red_take_pg5",#N/A,FALSE,"reduced_take";"red_take_pg6",#N/A,FALSE,"reduced_take"}</definedName>
    <definedName name="wrn.red_take." localSheetId="10" hidden="1">{"red_take_pg1",#N/A,FALSE,"reduced_take";"red_take_pg2",#N/A,FALSE,"reduced_take";"red_take_pg3",#N/A,FALSE,"reduced_take";"red_take_pg4",#N/A,FALSE,"reduced_take";"red_take_pg5",#N/A,FALSE,"reduced_take";"red_take_pg6",#N/A,FALSE,"reduced_take"}</definedName>
    <definedName name="wrn.red_take." hidden="1">{"red_take_pg1",#N/A,FALSE,"reduced_take";"red_take_pg2",#N/A,FALSE,"reduced_take";"red_take_pg3",#N/A,FALSE,"reduced_take";"red_take_pg4",#N/A,FALSE,"reduced_take";"red_take_pg5",#N/A,FALSE,"reduced_take";"red_take_pg6",#N/A,FALSE,"reduced_take"}</definedName>
    <definedName name="wrn.red_take._1" localSheetId="2" hidden="1">{"red_take_pg1",#N/A,FALSE,"reduced_take";"red_take_pg2",#N/A,FALSE,"reduced_take";"red_take_pg3",#N/A,FALSE,"reduced_take";"red_take_pg4",#N/A,FALSE,"reduced_take";"red_take_pg5",#N/A,FALSE,"reduced_take";"red_take_pg6",#N/A,FALSE,"reduced_take"}</definedName>
    <definedName name="wrn.red_take._1" localSheetId="1" hidden="1">{"red_take_pg1",#N/A,FALSE,"reduced_take";"red_take_pg2",#N/A,FALSE,"reduced_take";"red_take_pg3",#N/A,FALSE,"reduced_take";"red_take_pg4",#N/A,FALSE,"reduced_take";"red_take_pg5",#N/A,FALSE,"reduced_take";"red_take_pg6",#N/A,FALSE,"reduced_take"}</definedName>
    <definedName name="wrn.red_take._1" localSheetId="8" hidden="1">{"red_take_pg1",#N/A,FALSE,"reduced_take";"red_take_pg2",#N/A,FALSE,"reduced_take";"red_take_pg3",#N/A,FALSE,"reduced_take";"red_take_pg4",#N/A,FALSE,"reduced_take";"red_take_pg5",#N/A,FALSE,"reduced_take";"red_take_pg6",#N/A,FALSE,"reduced_take"}</definedName>
    <definedName name="wrn.red_take._1" localSheetId="10" hidden="1">{"red_take_pg1",#N/A,FALSE,"reduced_take";"red_take_pg2",#N/A,FALSE,"reduced_take";"red_take_pg3",#N/A,FALSE,"reduced_take";"red_take_pg4",#N/A,FALSE,"reduced_take";"red_take_pg5",#N/A,FALSE,"reduced_take";"red_take_pg6",#N/A,FALSE,"reduced_take"}</definedName>
    <definedName name="wrn.red_take._1" hidden="1">{"red_take_pg1",#N/A,FALSE,"reduced_take";"red_take_pg2",#N/A,FALSE,"reduced_take";"red_take_pg3",#N/A,FALSE,"reduced_take";"red_take_pg4",#N/A,FALSE,"reduced_take";"red_take_pg5",#N/A,FALSE,"reduced_take";"red_take_pg6",#N/A,FALSE,"reduced_take"}</definedName>
    <definedName name="wrn.Reforcast._.Print." localSheetId="8" hidden="1">{#N/A,#N/A,FALSE;"RF Inc Stmt",#N/A,#N/A;FALSE,"RF-IS-1",#N/A;#N/A,FALSE,"RF-IS-2"}</definedName>
    <definedName name="wrn.Reforcast._.Print." localSheetId="10" hidden="1">{#N/A,#N/A,FALSE;"RF Inc Stmt",#N/A,#N/A;FALSE,"RF-IS-1",#N/A;#N/A,FALSE,"RF-IS-2"}</definedName>
    <definedName name="wrn.Reforcast._.Print." hidden="1">{#N/A,#N/A,FALSE;"RF Inc Stmt",#N/A,#N/A;FALSE,"RF-IS-1",#N/A;#N/A,FALSE,"RF-IS-2"}</definedName>
    <definedName name="wrn.Reforcast._.Print1" localSheetId="8" hidden="1">{#N/A,#N/A,FALSE;"RF Inc Stmt",#N/A,#N/A;FALSE,"RF-IS-1",#N/A;#N/A,FALSE,"RF-IS-2"}</definedName>
    <definedName name="wrn.Reforcast._.Print1" localSheetId="10" hidden="1">{#N/A,#N/A,FALSE;"RF Inc Stmt",#N/A,#N/A;FALSE,"RF-IS-1",#N/A;#N/A,FALSE,"RF-IS-2"}</definedName>
    <definedName name="wrn.Reforcast._.Print1" hidden="1">{#N/A,#N/A,FALSE;"RF Inc Stmt",#N/A,#N/A;FALSE,"RF-IS-1",#N/A;#N/A,FALSE,"RF-IS-2"}</definedName>
    <definedName name="wrn.Reforecast." localSheetId="8"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10"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placement._.Cost." localSheetId="8" hidden="1">{#N/A,#N/A,TRUE,"Cover Repl",#N/A,#N/A,TRUE,"P&amp;L";#N/A,#N/A,TRUE,"P&amp;L (2)",#N/A,#N/A,TRUE,"BS";#N/A,#N/A,TRUE,"Depreciation",#N/A,#N/A,TRUE,"GRAPHS";#N/A,#N/A,TRUE,"DCF EBITDA Multiple",#N/A,#N/A,TRUE,"DCF Perpetual Growth"}</definedName>
    <definedName name="wrn.Replacement._.Cost." localSheetId="10"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2" hidden="1">{#N/A,#N/A,FALSE,"Work performed";#N/A,#N/A,FALSE,"Resources"}</definedName>
    <definedName name="wrn.Report." localSheetId="1" hidden="1">{#N/A,#N/A,FALSE,"Work performed";#N/A,#N/A,FALSE,"Resources"}</definedName>
    <definedName name="wrn.Report." localSheetId="8" hidden="1">{#N/A,#N/A,FALSE,"Work performed";#N/A,#N/A,FALSE,"Resources"}</definedName>
    <definedName name="wrn.Report." localSheetId="10" hidden="1">{#N/A,#N/A,FALSE,"Work performed";#N/A,#N/A,FALSE,"Resources"}</definedName>
    <definedName name="wrn.Report." hidden="1">{#N/A,#N/A,FALSE,"Work performed";#N/A,#N/A,FALSE,"Resources"}</definedName>
    <definedName name="wrn.Report._.Exhibits." localSheetId="2" hidden="1">{"Inc Stmt Exhibit",#N/A,FALSE,"IS";"BS Exhibit",#N/A,FALSE,"BS";"Ratio No.1",#N/A,FALSE,"Ratio";"Ratio No.2",#N/A,FALSE,"Ratio"}</definedName>
    <definedName name="wrn.Report._.Exhibits." localSheetId="1" hidden="1">{"Inc Stmt Exhibit",#N/A,FALSE,"IS";"BS Exhibit",#N/A,FALSE,"BS";"Ratio No.1",#N/A,FALSE,"Ratio";"Ratio No.2",#N/A,FALSE,"Ratio"}</definedName>
    <definedName name="wrn.Report._.Exhibits." localSheetId="8" hidden="1">{"Inc Stmt Exhibit",#N/A,FALSE,"IS";"BS Exhibit",#N/A,FALSE,"BS";"Ratio No.1",#N/A,FALSE,"Ratio";"Ratio No.2",#N/A,FALSE,"Ratio"}</definedName>
    <definedName name="wrn.Report._.Exhibits." localSheetId="10" hidden="1">{"Inc Stmt Exhibit",#N/A,FALSE,"IS";"BS Exhibit",#N/A,FALSE,"BS";"Ratio No.1",#N/A,FALSE,"Ratio";"Ratio No.2",#N/A,FALSE,"Ratio"}</definedName>
    <definedName name="wrn.Report._.Exhibits." hidden="1">{"Inc Stmt Exhibit",#N/A,FALSE,"IS";"BS Exhibit",#N/A,FALSE,"BS";"Ratio No.1",#N/A,FALSE,"Ratio";"Ratio No.2",#N/A,FALSE,"Ratio"}</definedName>
    <definedName name="wrn.Report._.Exhibits._1" localSheetId="2" hidden="1">{"Inc Stmt Exhibit",#N/A,FALSE,"IS";"BS Exhibit",#N/A,FALSE,"BS";"Ratio No.1",#N/A,FALSE,"Ratio";"Ratio No.2",#N/A,FALSE,"Ratio"}</definedName>
    <definedName name="wrn.Report._.Exhibits._1" localSheetId="1" hidden="1">{"Inc Stmt Exhibit",#N/A,FALSE,"IS";"BS Exhibit",#N/A,FALSE,"BS";"Ratio No.1",#N/A,FALSE,"Ratio";"Ratio No.2",#N/A,FALSE,"Ratio"}</definedName>
    <definedName name="wrn.Report._.Exhibits._1" localSheetId="8" hidden="1">{"Inc Stmt Exhibit",#N/A,FALSE,"IS";"BS Exhibit",#N/A,FALSE,"BS";"Ratio No.1",#N/A,FALSE,"Ratio";"Ratio No.2",#N/A,FALSE,"Ratio"}</definedName>
    <definedName name="wrn.Report._.Exhibits._1" localSheetId="10" hidden="1">{"Inc Stmt Exhibit",#N/A,FALSE,"IS";"BS Exhibit",#N/A,FALSE,"BS";"Ratio No.1",#N/A,FALSE,"Ratio";"Ratio No.2",#N/A,FALSE,"Ratio"}</definedName>
    <definedName name="wrn.Report._.Exhibits._1" hidden="1">{"Inc Stmt Exhibit",#N/A,FALSE,"IS";"BS Exhibit",#N/A,FALSE,"BS";"Ratio No.1",#N/A,FALSE,"Ratio";"Ratio No.2",#N/A,FALSE,"Ratio"}</definedName>
    <definedName name="wrn.REPORT._.FOR._.CCA." localSheetId="8" hidden="1">{"CCA",#N/A,FALSE,"INPUT";"Pricing","CCA",FALSE,"Pricing";"Rent","CCA",FALSE,"Rent,Exp";"Fund Flow",#N/A,FALSE,"Fund Flow"}</definedName>
    <definedName name="wrn.REPORT._.FOR._.CCA." localSheetId="10" hidden="1">{"CCA",#N/A,FALSE,"INPUT";"Pricing","CCA",FALSE,"Pricing";"Rent","CCA",FALSE,"Rent,Exp";"Fund Flow",#N/A,FALSE,"Fund Flow"}</definedName>
    <definedName name="wrn.REPORT._.FOR._.CCA." hidden="1">{"CCA",#N/A,FALSE,"INPUT";"Pricing","CCA",FALSE,"Pricing";"Rent","CCA",FALSE,"Rent,Exp";"Fund Flow",#N/A,FALSE,"Fund Flow"}</definedName>
    <definedName name="wrn.REPORT._.FOR._.FA." localSheetId="8" hidden="1">{"Report for FA","FA",FALSE,"Benefits"}</definedName>
    <definedName name="wrn.REPORT._.FOR._.FA." localSheetId="10" hidden="1">{"Report for FA","FA",FALSE,"Benefits"}</definedName>
    <definedName name="wrn.REPORT._.FOR._.FA." hidden="1">{"Report for FA","FA",FALSE,"Benefits"}</definedName>
    <definedName name="wrn.REPORT._.FOR._.LUS." localSheetId="8" hidden="1">{#N/A,#N/A,FALSE,"LeaseData";"Rent",#N/A,FALSE,"Rent,Exp"}</definedName>
    <definedName name="wrn.REPORT._.FOR._.LUS." localSheetId="10" hidden="1">{#N/A,#N/A,FALSE,"LeaseData";"Rent",#N/A,FALSE,"Rent,Exp"}</definedName>
    <definedName name="wrn.REPORT._.FOR._.LUS." hidden="1">{#N/A,#N/A,FALSE,"LeaseData";"Rent",#N/A,FALSE,"Rent,Exp"}</definedName>
    <definedName name="wrn.Revenue._.Analysis." localSheetId="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8"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detail." localSheetId="2" hidden="1">{"revenue detail 1",#N/A,FALSE,"Revenue Detail";"revenue detail 2",#N/A,FALSE,"Revenue Detail";"revenue detail 3",#N/A,FALSE,"Revenue Detail";"revenue detail 4",#N/A,FALSE,"Revenue Detail"}</definedName>
    <definedName name="wrn.revenue._.detail." localSheetId="1" hidden="1">{"revenue detail 1",#N/A,FALSE,"Revenue Detail";"revenue detail 2",#N/A,FALSE,"Revenue Detail";"revenue detail 3",#N/A,FALSE,"Revenue Detail";"revenue detail 4",#N/A,FALSE,"Revenue Detail"}</definedName>
    <definedName name="wrn.revenue._.detail." localSheetId="8" hidden="1">{"revenue detail 1",#N/A,FALSE,"Revenue Detail";"revenue detail 2",#N/A,FALSE,"Revenue Detail";"revenue detail 3",#N/A,FALSE,"Revenue Detail";"revenue detail 4",#N/A,FALSE,"Revenue Detail"}</definedName>
    <definedName name="wrn.revenue._.detail." localSheetId="10"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detail._1" localSheetId="2" hidden="1">{"revenue detail 1",#N/A,FALSE,"Revenue Detail";"revenue detail 2",#N/A,FALSE,"Revenue Detail";"revenue detail 3",#N/A,FALSE,"Revenue Detail";"revenue detail 4",#N/A,FALSE,"Revenue Detail"}</definedName>
    <definedName name="wrn.revenue._.detail._1" localSheetId="1" hidden="1">{"revenue detail 1",#N/A,FALSE,"Revenue Detail";"revenue detail 2",#N/A,FALSE,"Revenue Detail";"revenue detail 3",#N/A,FALSE,"Revenue Detail";"revenue detail 4",#N/A,FALSE,"Revenue Detail"}</definedName>
    <definedName name="wrn.revenue._.detail._1" localSheetId="8" hidden="1">{"revenue detail 1",#N/A,FALSE,"Revenue Detail";"revenue detail 2",#N/A,FALSE,"Revenue Detail";"revenue detail 3",#N/A,FALSE,"Revenue Detail";"revenue detail 4",#N/A,FALSE,"Revenue Detail"}</definedName>
    <definedName name="wrn.revenue._.detail._1" localSheetId="10" hidden="1">{"revenue detail 1",#N/A,FALSE,"Revenue Detail";"revenue detail 2",#N/A,FALSE,"Revenue Detail";"revenue detail 3",#N/A,FALSE,"Revenue Detail";"revenue detail 4",#N/A,FALSE,"Revenue Detail"}</definedName>
    <definedName name="wrn.revenue._.detail._1" hidden="1">{"revenue detail 1",#N/A,FALSE,"Revenue Detail";"revenue detail 2",#N/A,FALSE,"Revenue Detail";"revenue detail 3",#N/A,FALSE,"Revenue Detail";"revenue detail 4",#N/A,FALSE,"Revenue Detail"}</definedName>
    <definedName name="wrn.revenue._.graph." localSheetId="2" hidden="1">{"revenue graph",#N/A,FALSE,"Revenue Graph"}</definedName>
    <definedName name="wrn.revenue._.graph." localSheetId="1" hidden="1">{"revenue graph",#N/A,FALSE,"Revenue Graph"}</definedName>
    <definedName name="wrn.revenue._.graph." localSheetId="8" hidden="1">{"revenue graph",#N/A,FALSE,"Revenue Graph"}</definedName>
    <definedName name="wrn.revenue._.graph." localSheetId="10" hidden="1">{"revenue graph",#N/A,FALSE,"Revenue Graph"}</definedName>
    <definedName name="wrn.revenue._.graph." hidden="1">{"revenue graph",#N/A,FALSE,"Revenue Graph"}</definedName>
    <definedName name="wrn.revenue._.graph._1" localSheetId="2" hidden="1">{"revenue graph",#N/A,FALSE,"Revenue Graph"}</definedName>
    <definedName name="wrn.revenue._.graph._1" localSheetId="1" hidden="1">{"revenue graph",#N/A,FALSE,"Revenue Graph"}</definedName>
    <definedName name="wrn.revenue._.graph._1" localSheetId="8" hidden="1">{"revenue graph",#N/A,FALSE,"Revenue Graph"}</definedName>
    <definedName name="wrn.revenue._.graph._1" localSheetId="10" hidden="1">{"revenue graph",#N/A,FALSE,"Revenue Graph"}</definedName>
    <definedName name="wrn.revenue._.graph._1" hidden="1">{"revenue graph",#N/A,FALSE,"Revenue Graph"}</definedName>
    <definedName name="wrn.rollup." localSheetId="8" hidden="1">{"page1",#N/A,FALSE,"rollup"}</definedName>
    <definedName name="wrn.rollup." localSheetId="10" hidden="1">{"page1",#N/A,FALSE,"rollup"}</definedName>
    <definedName name="wrn.rollup." hidden="1">{"page1",#N/A,FALSE,"rollup"}</definedName>
    <definedName name="wrn.Roof._.Report." localSheetId="8" hidden="1">{"Roofs Page 1",#N/A,FALSE,"Roof Outline";"Roofs Page 2",#N/A,FALSE,"Roof Outline"}</definedName>
    <definedName name="wrn.Roof._.Report." localSheetId="10" hidden="1">{"Roofs Page 1",#N/A,FALSE,"Roof Outline";"Roofs Page 2",#N/A,FALSE,"Roof Outline"}</definedName>
    <definedName name="wrn.Roof._.Report." hidden="1">{"Roofs Page 1",#N/A,FALSE,"Roof Outline";"Roofs Page 2",#N/A,FALSE,"Roof Outline"}</definedName>
    <definedName name="wrn.RustyPresentation." localSheetId="8" hidden="1">{#N/A,#N/A,TRUE,"TransCore Summary",#N/A,#N/A,TRUE,"TransCore IS";#N/A,#N/A,TRUE,"TransCore Balance",#N/A,#N/A,TRUE,"TransCore Backlog";#N/A,#N/A,TRUE,"Syntonic IS",#N/A,#N/A,TRUE,"Syntonic Bal";#N/A,#N/A,TRUE,"Systems IS",#N/A,#N/A,TRUE,"Systems Bal"}</definedName>
    <definedName name="wrn.RustyPresentation." localSheetId="10" hidden="1">{#N/A,#N/A,TRUE,"TransCore Summary",#N/A,#N/A,TRUE,"TransCore IS";#N/A,#N/A,TRUE,"TransCore Balance",#N/A,#N/A,TRUE,"TransCore Backlog";#N/A,#N/A,TRUE,"Syntonic IS",#N/A,#N/A,TRUE,"Syntonic Bal";#N/A,#N/A,TRUE,"Systems IS",#N/A,#N/A,TRUE,"Systems Bal"}</definedName>
    <definedName name="wrn.RustyPresentation." hidden="1">{#N/A,#N/A,TRUE,"TransCore Summary",#N/A,#N/A,TRUE,"TransCore IS";#N/A,#N/A,TRUE,"TransCore Balance",#N/A,#N/A,TRUE,"TransCore Backlog";#N/A,#N/A,TRUE,"Syntonic IS",#N/A,#N/A,TRUE,"Syntonic Bal";#N/A,#N/A,TRUE,"Systems IS",#N/A,#N/A,TRUE,"Systems Bal"}</definedName>
    <definedName name="wrn.sales." localSheetId="2" hidden="1">{"sales",#N/A,FALSE,"Sales";"sales existing",#N/A,FALSE,"Sales";"sales rd1",#N/A,FALSE,"Sales";"sales rd2",#N/A,FALSE,"Sales"}</definedName>
    <definedName name="wrn.sales." localSheetId="1" hidden="1">{"sales",#N/A,FALSE,"Sales";"sales existing",#N/A,FALSE,"Sales";"sales rd1",#N/A,FALSE,"Sales";"sales rd2",#N/A,FALSE,"Sales"}</definedName>
    <definedName name="wrn.sales." localSheetId="8" hidden="1">{"sales",#N/A,FALSE,"Sales";"sales existing",#N/A,FALSE,"Sales";"sales rd1",#N/A,FALSE,"Sales";"sales rd2",#N/A,FALSE,"Sales"}</definedName>
    <definedName name="wrn.sales." localSheetId="10" hidden="1">{"sales",#N/A,FALSE,"Sales";"sales existing",#N/A,FALSE,"Sales";"sales rd1",#N/A,FALSE,"Sales";"sales rd2",#N/A,FALSE,"Sales"}</definedName>
    <definedName name="wrn.sales." hidden="1">{"sales",#N/A,FALSE,"Sales";"sales existing",#N/A,FALSE,"Sales";"sales rd1",#N/A,FALSE,"Sales";"sales rd2",#N/A,FALSE,"Sales"}</definedName>
    <definedName name="wrn.Sales._.Information." localSheetId="8" hidden="1">{#N/A,#N/A,FALSE,"Cover Page";#N/A,#N/A,FALSE,"Table of Contents";#N/A,#N/A,FALSE,"Investment-Acquisition Costs";#N/A,#N/A,FALSE,"Financing Assumptions";#N/A,#N/A,FALSE,"Proforma Assumptions";#N/A,#N/A,FALSE,"Rent Roll";#N/A,#N/A,FALSE,"Taxes and Assessments"}</definedName>
    <definedName name="wrn.Sales._.Information." localSheetId="10" hidden="1">{#N/A,#N/A,FALSE,"Cover Page";#N/A,#N/A,FALSE,"Table of Contents";#N/A,#N/A,FALSE,"Investment-Acquisition Costs";#N/A,#N/A,FALSE,"Financing Assumptions";#N/A,#N/A,FALSE,"Proforma Assumptions";#N/A,#N/A,FALSE,"Rent Roll";#N/A,#N/A,FALSE,"Taxes and Assessments"}</definedName>
    <definedName name="wrn.Sales._.Information." hidden="1">{#N/A,#N/A,FALSE,"Cover Page";#N/A,#N/A,FALSE,"Table of Contents";#N/A,#N/A,FALSE,"Investment-Acquisition Costs";#N/A,#N/A,FALSE,"Financing Assumptions";#N/A,#N/A,FALSE,"Proforma Assumptions";#N/A,#N/A,FALSE,"Rent Roll";#N/A,#N/A,FALSE,"Taxes and Assessments"}</definedName>
    <definedName name="wrn.Sales._.Package._.MPS._.01." localSheetId="8" hidden="1">{#N/A,#N/A,FALSE,"Cover Page";#N/A,#N/A,FALSE,"Table of Contents";#N/A,#N/A,FALSE,"Executive Summary";#N/A,#N/A,FALSE,"Investment-Acquisition Costs";#N/A,#N/A,FALSE,"Financing Assumptions";#N/A,#N/A,FALSE,"Rent Roll";#N/A,#N/A,FALSE,"Taxes and Assessments"}</definedName>
    <definedName name="wrn.Sales._.Package._.MPS._.01." localSheetId="10" hidden="1">{#N/A,#N/A,FALSE,"Cover Page";#N/A,#N/A,FALSE,"Table of Contents";#N/A,#N/A,FALSE,"Executive Summary";#N/A,#N/A,FALSE,"Investment-Acquisition Costs";#N/A,#N/A,FALSE,"Financing Assumptions";#N/A,#N/A,FALSE,"Rent Roll";#N/A,#N/A,FALSE,"Taxes and Assessments"}</definedName>
    <definedName name="wrn.Sales._.Package._.MPS._.01." hidden="1">{#N/A,#N/A,FALSE,"Cover Page";#N/A,#N/A,FALSE,"Table of Contents";#N/A,#N/A,FALSE,"Executive Summary";#N/A,#N/A,FALSE,"Investment-Acquisition Costs";#N/A,#N/A,FALSE,"Financing Assumptions";#N/A,#N/A,FALSE,"Rent Roll";#N/A,#N/A,FALSE,"Taxes and Assessments"}</definedName>
    <definedName name="wrn.sales._1" localSheetId="2" hidden="1">{"sales",#N/A,FALSE,"Sales";"sales existing",#N/A,FALSE,"Sales";"sales rd1",#N/A,FALSE,"Sales";"sales rd2",#N/A,FALSE,"Sales"}</definedName>
    <definedName name="wrn.sales._1" localSheetId="1" hidden="1">{"sales",#N/A,FALSE,"Sales";"sales existing",#N/A,FALSE,"Sales";"sales rd1",#N/A,FALSE,"Sales";"sales rd2",#N/A,FALSE,"Sales"}</definedName>
    <definedName name="wrn.sales._1" localSheetId="8" hidden="1">{"sales",#N/A,FALSE,"Sales";"sales existing",#N/A,FALSE,"Sales";"sales rd1",#N/A,FALSE,"Sales";"sales rd2",#N/A,FALSE,"Sales"}</definedName>
    <definedName name="wrn.sales._1" localSheetId="10" hidden="1">{"sales",#N/A,FALSE,"Sales";"sales existing",#N/A,FALSE,"Sales";"sales rd1",#N/A,FALSE,"Sales";"sales rd2",#N/A,FALSE,"Sales"}</definedName>
    <definedName name="wrn.sales._1" hidden="1">{"sales",#N/A,FALSE,"Sales";"sales existing",#N/A,FALSE,"Sales";"sales rd1",#N/A,FALSE,"Sales";"sales rd2",#N/A,FALSE,"Sales"}</definedName>
    <definedName name="wrn.sample." localSheetId="2" hidden="1">{"sample",#N/A,FALSE,"Client Input Sheet"}</definedName>
    <definedName name="wrn.sample." localSheetId="1" hidden="1">{"sample",#N/A,FALSE,"Client Input Sheet"}</definedName>
    <definedName name="wrn.sample." localSheetId="8" hidden="1">{"sample",#N/A,FALSE,"Client Input Sheet"}</definedName>
    <definedName name="wrn.sample." localSheetId="10" hidden="1">{"sample",#N/A,FALSE,"Client Input Sheet"}</definedName>
    <definedName name="wrn.sample." hidden="1">{"sample",#N/A,FALSE,"Client Input Sheet"}</definedName>
    <definedName name="wrn.sample._1" localSheetId="2" hidden="1">{"sample",#N/A,FALSE,"Client Input Sheet"}</definedName>
    <definedName name="wrn.sample._1" localSheetId="1" hidden="1">{"sample",#N/A,FALSE,"Client Input Sheet"}</definedName>
    <definedName name="wrn.sample._1" localSheetId="8" hidden="1">{"sample",#N/A,FALSE,"Client Input Sheet"}</definedName>
    <definedName name="wrn.sample._1" localSheetId="10" hidden="1">{"sample",#N/A,FALSE,"Client Input Sheet"}</definedName>
    <definedName name="wrn.sample._1" hidden="1">{"sample",#N/A,FALSE,"Client Input Sheet"}</definedName>
    <definedName name="wrn.Schedules." localSheetId="8" hidden="1">{#N/A,#N/A,FALSE,"Lse-ex";#N/A,#N/A,FALSE,"Rollover";#N/A,#N/A,FALSE,"Hist Sales";#N/A,#N/A,FALSE,"97 Occup Cst";#N/A,#N/A,FALSE,"Breakpoint";#N/A,#N/A,FALSE,"Rentroll";#N/A,#N/A,FALSE,"Hst I&amp;E";#N/A,#N/A,FALSE,"Owners";#N/A,#N/A,FALSE,"PROPS96";#N/A,#N/A,FALSE,"Props on mkt";#N/A,#N/A,FALSE,"Portfolios on mkt"}</definedName>
    <definedName name="wrn.Schedules." localSheetId="10" hidden="1">{#N/A,#N/A,FALSE,"Lse-ex";#N/A,#N/A,FALSE,"Rollover";#N/A,#N/A,FALSE,"Hist Sales";#N/A,#N/A,FALSE,"97 Occup Cst";#N/A,#N/A,FALSE,"Breakpoint";#N/A,#N/A,FALSE,"Rentroll";#N/A,#N/A,FALSE,"Hst I&amp;E";#N/A,#N/A,FALSE,"Owners";#N/A,#N/A,FALSE,"PROPS96";#N/A,#N/A,FALSE,"Props on mkt";#N/A,#N/A,FALSE,"Portfolios on mkt"}</definedName>
    <definedName name="wrn.Schedules." hidden="1">{#N/A,#N/A,FALSE,"Lse-ex";#N/A,#N/A,FALSE,"Rollover";#N/A,#N/A,FALSE,"Hist Sales";#N/A,#N/A,FALSE,"97 Occup Cst";#N/A,#N/A,FALSE,"Breakpoint";#N/A,#N/A,FALSE,"Rentroll";#N/A,#N/A,FALSE,"Hst I&amp;E";#N/A,#N/A,FALSE,"Owners";#N/A,#N/A,FALSE,"PROPS96";#N/A,#N/A,FALSE,"Props on mkt";#N/A,#N/A,FALSE,"Portfolios on mkt"}</definedName>
    <definedName name="wrn.Shorten._.Version." localSheetId="2" hidden="1">{#N/A,#N/A,FALSE,"changes";#N/A,#N/A,FALSE,"Assumptions";"view1",#N/A,FALSE,"BE Analysis";"view2",#N/A,FALSE,"BE Analysis";#N/A,#N/A,FALSE,"DCF Calculation - Scenario 1";"Dollar",#N/A,FALSE,"Consolidated - Scenario 1";"CS",#N/A,FALSE,"Consolidated - Scenario 1"}</definedName>
    <definedName name="wrn.Shorten._.Version." localSheetId="1" hidden="1">{#N/A,#N/A,FALSE,"changes";#N/A,#N/A,FALSE,"Assumptions";"view1",#N/A,FALSE,"BE Analysis";"view2",#N/A,FALSE,"BE Analysis";#N/A,#N/A,FALSE,"DCF Calculation - Scenario 1";"Dollar",#N/A,FALSE,"Consolidated - Scenario 1";"CS",#N/A,FALSE,"Consolidated - Scenario 1"}</definedName>
    <definedName name="wrn.Shorten._.Version." localSheetId="8" hidden="1">{#N/A,#N/A,FALSE,"changes";#N/A,#N/A,FALSE,"Assumptions";"view1",#N/A,FALSE,"BE Analysis";"view2",#N/A,FALSE,"BE Analysis";#N/A,#N/A,FALSE,"DCF Calculation - Scenario 1";"Dollar",#N/A,FALSE,"Consolidated - Scenario 1";"CS",#N/A,FALSE,"Consolidated - Scenario 1"}</definedName>
    <definedName name="wrn.Shorten._.Version." localSheetId="10"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horten._.Version._1" localSheetId="2" hidden="1">{#N/A,#N/A,FALSE,"changes";#N/A,#N/A,FALSE,"Assumptions";"view1",#N/A,FALSE,"BE Analysis";"view2",#N/A,FALSE,"BE Analysis";#N/A,#N/A,FALSE,"DCF Calculation - Scenario 1";"Dollar",#N/A,FALSE,"Consolidated - Scenario 1";"CS",#N/A,FALSE,"Consolidated - Scenario 1"}</definedName>
    <definedName name="wrn.Shorten._.Version._1" localSheetId="1" hidden="1">{#N/A,#N/A,FALSE,"changes";#N/A,#N/A,FALSE,"Assumptions";"view1",#N/A,FALSE,"BE Analysis";"view2",#N/A,FALSE,"BE Analysis";#N/A,#N/A,FALSE,"DCF Calculation - Scenario 1";"Dollar",#N/A,FALSE,"Consolidated - Scenario 1";"CS",#N/A,FALSE,"Consolidated - Scenario 1"}</definedName>
    <definedName name="wrn.Shorten._.Version._1" localSheetId="8" hidden="1">{#N/A,#N/A,FALSE,"changes";#N/A,#N/A,FALSE,"Assumptions";"view1",#N/A,FALSE,"BE Analysis";"view2",#N/A,FALSE,"BE Analysis";#N/A,#N/A,FALSE,"DCF Calculation - Scenario 1";"Dollar",#N/A,FALSE,"Consolidated - Scenario 1";"CS",#N/A,FALSE,"Consolidated - Scenario 1"}</definedName>
    <definedName name="wrn.Shorten._.Version._1" localSheetId="10" hidden="1">{#N/A,#N/A,FALSE,"changes";#N/A,#N/A,FALSE,"Assumptions";"view1",#N/A,FALSE,"BE Analysis";"view2",#N/A,FALSE,"BE Analysis";#N/A,#N/A,FALSE,"DCF Calculation - Scenario 1";"Dollar",#N/A,FALSE,"Consolidated - Scenario 1";"CS",#N/A,FALSE,"Consolidated - Scenario 1"}</definedName>
    <definedName name="wrn.Shorten._.Version._1" hidden="1">{#N/A,#N/A,FALSE,"changes";#N/A,#N/A,FALSE,"Assumptions";"view1",#N/A,FALSE,"BE Analysis";"view2",#N/A,FALSE,"BE Analysis";#N/A,#N/A,FALSE,"DCF Calculation - Scenario 1";"Dollar",#N/A,FALSE,"Consolidated - Scenario 1";"CS",#N/A,FALSE,"Consolidated - Scenario 1"}</definedName>
    <definedName name="wrn.STAND_ALONE_BOTH." localSheetId="8" hidden="1">{"FCB_ALL",#N/A;FALSE,"FCB";"GREY_ALL",#N/A;FALSE,"GREY"}</definedName>
    <definedName name="wrn.STAND_ALONE_BOTH." localSheetId="10" hidden="1">{"FCB_ALL",#N/A;FALSE,"FCB";"GREY_ALL",#N/A;FALSE,"GREY"}</definedName>
    <definedName name="wrn.STAND_ALONE_BOTH." hidden="1">{"FCB_ALL",#N/A;FALSE,"FCB";"GREY_ALL",#N/A;FALSE,"GREY"}</definedName>
    <definedName name="wrn.STMT._.OF._.CASH._.FLOWS." localSheetId="2" hidden="1">{"STMT OF CASH FLOWS",#N/A,FALSE,"Cash Flows Indirect"}</definedName>
    <definedName name="wrn.STMT._.OF._.CASH._.FLOWS." localSheetId="1" hidden="1">{"STMT OF CASH FLOWS",#N/A,FALSE,"Cash Flows Indirect"}</definedName>
    <definedName name="wrn.STMT._.OF._.CASH._.FLOWS." localSheetId="8" hidden="1">{"STMT OF CASH FLOWS",#N/A,FALSE,"Cash Flows Indirect"}</definedName>
    <definedName name="wrn.STMT._.OF._.CASH._.FLOWS." localSheetId="10" hidden="1">{"STMT OF CASH FLOWS",#N/A,FALSE,"Cash Flows Indirect"}</definedName>
    <definedName name="wrn.STMT._.OF._.CASH._.FLOWS." hidden="1">{"STMT OF CASH FLOWS",#N/A,FALSE,"Cash Flows Indirect"}</definedName>
    <definedName name="wrn.STMT._.OF._.CASH._.FLOWS._1" localSheetId="2" hidden="1">{"STMT OF CASH FLOWS",#N/A,FALSE,"Cash Flows Indirect"}</definedName>
    <definedName name="wrn.STMT._.OF._.CASH._.FLOWS._1" localSheetId="1" hidden="1">{"STMT OF CASH FLOWS",#N/A,FALSE,"Cash Flows Indirect"}</definedName>
    <definedName name="wrn.STMT._.OF._.CASH._.FLOWS._1" localSheetId="8" hidden="1">{"STMT OF CASH FLOWS",#N/A,FALSE,"Cash Flows Indirect"}</definedName>
    <definedName name="wrn.STMT._.OF._.CASH._.FLOWS._1" localSheetId="10" hidden="1">{"STMT OF CASH FLOWS",#N/A,FALSE,"Cash Flows Indirect"}</definedName>
    <definedName name="wrn.STMT._.OF._.CASH._.FLOWS._1" hidden="1">{"STMT OF CASH FLOWS",#N/A,FALSE,"Cash Flows Indirect"}</definedName>
    <definedName name="wrn.SUM._.OF._.UNIT._.3." localSheetId="2" hidden="1">{#N/A,#N/A,FALSE,"INPUTDATA";#N/A,#N/A,FALSE,"SUMMARY";#N/A,#N/A,FALSE,"CTAREP";#N/A,#N/A,FALSE,"CTBREP";#N/A,#N/A,FALSE,"PMG4ST86";#N/A,#N/A,FALSE,"TURBEFF";#N/A,#N/A,FALSE,"Condenser Performance"}</definedName>
    <definedName name="wrn.SUM._.OF._.UNIT._.3." localSheetId="1" hidden="1">{#N/A,#N/A,FALSE,"INPUTDATA";#N/A,#N/A,FALSE,"SUMMARY";#N/A,#N/A,FALSE,"CTAREP";#N/A,#N/A,FALSE,"CTBREP";#N/A,#N/A,FALSE,"PMG4ST86";#N/A,#N/A,FALSE,"TURBEFF";#N/A,#N/A,FALSE,"Condenser Performance"}</definedName>
    <definedName name="wrn.SUM._.OF._.UNIT._.3." localSheetId="8" hidden="1">{#N/A,#N/A,FALSE,"INPUTDATA";#N/A,#N/A,FALSE,"SUMMARY";#N/A,#N/A,FALSE,"CTAREP";#N/A,#N/A,FALSE,"CTBREP";#N/A,#N/A,FALSE,"PMG4ST86";#N/A,#N/A,FALSE,"TURBEFF";#N/A,#N/A,FALSE,"Condenser Performance"}</definedName>
    <definedName name="wrn.SUM._.OF._.UNIT._.3." localSheetId="10"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2" hidden="1">{"summary",#N/A,FALSE,"Valuation Analysis"}</definedName>
    <definedName name="wrn.summary." localSheetId="1" hidden="1">{"summary",#N/A,FALSE,"Valuation Analysis"}</definedName>
    <definedName name="wrn.summary." localSheetId="8" hidden="1">{"summary",#N/A,FALSE,"Valuation Analysis"}</definedName>
    <definedName name="wrn.summary." localSheetId="10" hidden="1">{"summary",#N/A,FALSE,"Valuation Analysis"}</definedName>
    <definedName name="wrn.summary." hidden="1">{"summary",#N/A,FALSE,"Valuation Analysis"}</definedName>
    <definedName name="wrn.summary._.schedules." localSheetId="2" hidden="1">{"summary1",#N/A,FALSE,"Summary of Values";"summary2",#N/A,FALSE,"Summary of Values"}</definedName>
    <definedName name="wrn.summary._.schedules." localSheetId="1" hidden="1">{"summary1",#N/A,FALSE,"Summary of Values";"summary2",#N/A,FALSE,"Summary of Values"}</definedName>
    <definedName name="wrn.summary._.schedules." localSheetId="8" hidden="1">{"summary1",#N/A,FALSE,"Summary of Values";"summary2",#N/A,FALSE,"Summary of Values"}</definedName>
    <definedName name="wrn.summary._.schedules." localSheetId="10" hidden="1">{"summary1",#N/A,FALSE,"Summary of Values";"summary2",#N/A,FALSE,"Summary of Values"}</definedName>
    <definedName name="wrn.summary._.schedules." hidden="1">{"summary1",#N/A,FALSE,"Summary of Values";"summary2",#N/A,FALSE,"Summary of Values"}</definedName>
    <definedName name="wrn.summary._.schedules._1" localSheetId="2" hidden="1">{"summary1",#N/A,FALSE,"Summary of Values";"summary2",#N/A,FALSE,"Summary of Values"}</definedName>
    <definedName name="wrn.summary._.schedules._1" localSheetId="1" hidden="1">{"summary1",#N/A,FALSE,"Summary of Values";"summary2",#N/A,FALSE,"Summary of Values"}</definedName>
    <definedName name="wrn.summary._.schedules._1" localSheetId="8" hidden="1">{"summary1",#N/A,FALSE,"Summary of Values";"summary2",#N/A,FALSE,"Summary of Values"}</definedName>
    <definedName name="wrn.summary._.schedules._1" localSheetId="10" hidden="1">{"summary1",#N/A,FALSE,"Summary of Values";"summary2",#N/A,FALSE,"Summary of Values"}</definedName>
    <definedName name="wrn.summary._.schedules._1" hidden="1">{"summary1",#N/A,FALSE,"Summary of Values";"summary2",#N/A,FALSE,"Summary of Values"}</definedName>
    <definedName name="wrn.summary._1" localSheetId="2" hidden="1">{"summary",#N/A,FALSE,"Valuation Analysis"}</definedName>
    <definedName name="wrn.summary._1" localSheetId="1" hidden="1">{"summary",#N/A,FALSE,"Valuation Analysis"}</definedName>
    <definedName name="wrn.summary._1" localSheetId="8" hidden="1">{"summary",#N/A,FALSE,"Valuation Analysis"}</definedName>
    <definedName name="wrn.summary._1" localSheetId="10" hidden="1">{"summary",#N/A,FALSE,"Valuation Analysis"}</definedName>
    <definedName name="wrn.summary._1" hidden="1">{"summary",#N/A,FALSE,"Valuation Analysis"}</definedName>
    <definedName name="wrn.Supporting._.Calculations." localSheetId="2" hidden="1">{#N/A,#N/A,FALSE,"Work performed";#N/A,#N/A,FALSE,"Resources"}</definedName>
    <definedName name="wrn.Supporting._.Calculations." localSheetId="1" hidden="1">{#N/A,#N/A,FALSE,"Work performed";#N/A,#N/A,FALSE,"Resources"}</definedName>
    <definedName name="wrn.Supporting._.Calculations." localSheetId="8" hidden="1">{#N/A,#N/A,FALSE,"Work performed";#N/A,#N/A,FALSE,"Resources"}</definedName>
    <definedName name="wrn.Supporting._.Calculations." localSheetId="10" hidden="1">{#N/A,#N/A,FALSE,"Work performed";#N/A,#N/A,FALSE,"Resources"}</definedName>
    <definedName name="wrn.Supporting._.Calculations." hidden="1">{#N/A,#N/A,FALSE,"Work performed";#N/A,#N/A,FALSE,"Resources"}</definedName>
    <definedName name="wrn.TAJE." localSheetId="8" hidden="1">{"TAJE",#N/A,FALSE,"TAJE"}</definedName>
    <definedName name="wrn.TAJE." localSheetId="10" hidden="1">{"TAJE",#N/A,FALSE,"TAJE"}</definedName>
    <definedName name="wrn.TAJE." hidden="1">{"TAJE",#N/A,FALSE,"TAJE"}</definedName>
    <definedName name="wrn.TAJE._1" localSheetId="8" hidden="1">{"TAJE",#N/A,FALSE,"TAJE"}</definedName>
    <definedName name="wrn.TAJE._1" localSheetId="10" hidden="1">{"TAJE",#N/A,FALSE,"TAJE"}</definedName>
    <definedName name="wrn.TAJE._1" hidden="1">{"TAJE",#N/A,FALSE,"TAJE"}</definedName>
    <definedName name="wrn.TAJE._2" localSheetId="8" hidden="1">{"TAJE",#N/A,FALSE,"TAJE"}</definedName>
    <definedName name="wrn.TAJE._2" localSheetId="10" hidden="1">{"TAJE",#N/A,FALSE,"TAJE"}</definedName>
    <definedName name="wrn.TAJE._2" hidden="1">{"TAJE",#N/A,FALSE,"TAJE"}</definedName>
    <definedName name="wrn.TAJE._3" localSheetId="8" hidden="1">{"TAJE",#N/A,FALSE,"TAJE"}</definedName>
    <definedName name="wrn.TAJE._3" localSheetId="10" hidden="1">{"TAJE",#N/A,FALSE,"TAJE"}</definedName>
    <definedName name="wrn.TAJE._3" hidden="1">{"TAJE",#N/A,FALSE,"TAJE"}</definedName>
    <definedName name="wrn.Tax._.Accrual." localSheetId="2" hidden="1">{#N/A,#N/A,TRUE,"TAXPROV";#N/A,#N/A,TRUE,"FLOWTHRU";#N/A,#N/A,TRUE,"SCHEDULE M'S";#N/A,#N/A,TRUE,"PLANT M'S";#N/A,#N/A,TRUE,"TAXJE"}</definedName>
    <definedName name="wrn.Tax._.Accrual." localSheetId="1" hidden="1">{#N/A,#N/A,TRUE,"TAXPROV";#N/A,#N/A,TRUE,"FLOWTHRU";#N/A,#N/A,TRUE,"SCHEDULE M'S";#N/A,#N/A,TRUE,"PLANT M'S";#N/A,#N/A,TRUE,"TAXJE"}</definedName>
    <definedName name="wrn.Tax._.Accrual." localSheetId="8" hidden="1">{#N/A,#N/A,TRUE,"TAXPROV";#N/A,#N/A,TRUE,"FLOWTHRU";#N/A,#N/A,TRUE,"SCHEDULE M'S";#N/A,#N/A,TRUE,"PLANT M'S";#N/A,#N/A,TRUE,"TAXJE"}</definedName>
    <definedName name="wrn.Tax._.Accrual." localSheetId="10" hidden="1">{#N/A,#N/A,TRUE,"TAXPROV";#N/A,#N/A,TRUE,"FLOWTHRU";#N/A,#N/A,TRUE,"SCHEDULE M'S";#N/A,#N/A,TRUE,"PLANT M'S";#N/A,#N/A,TRUE,"TAXJE"}</definedName>
    <definedName name="wrn.Tax._.Accrual." hidden="1">{#N/A,#N/A,TRUE,"TAXPROV";#N/A,#N/A,TRUE,"FLOWTHRU";#N/A,#N/A,TRUE,"SCHEDULE M'S";#N/A,#N/A,TRUE,"PLANT M'S";#N/A,#N/A,TRUE,"TAXJE"}</definedName>
    <definedName name="wrn.TB._.ALL._.ACCTS." localSheetId="2" hidden="1">{"BALANCE SHEET ACCTS",#N/A,TRUE,"Working Trial Balance";"INCOME STMT ACCTS",#N/A,TRUE,"Working Trial Balance"}</definedName>
    <definedName name="wrn.TB._.ALL._.ACCTS." localSheetId="1" hidden="1">{"BALANCE SHEET ACCTS",#N/A,TRUE,"Working Trial Balance";"INCOME STMT ACCTS",#N/A,TRUE,"Working Trial Balance"}</definedName>
    <definedName name="wrn.TB._.ALL._.ACCTS." localSheetId="8" hidden="1">{"BALANCE SHEET ACCTS",#N/A,TRUE,"Working Trial Balance";"INCOME STMT ACCTS",#N/A,TRUE,"Working Trial Balance"}</definedName>
    <definedName name="wrn.TB._.ALL._.ACCTS." localSheetId="10" hidden="1">{"BALANCE SHEET ACCTS",#N/A,TRUE,"Working Trial Balance";"INCOME STMT ACCTS",#N/A,TRUE,"Working Trial Balance"}</definedName>
    <definedName name="wrn.TB._.ALL._.ACCTS." hidden="1">{"BALANCE SHEET ACCTS",#N/A,TRUE,"Working Trial Balance";"INCOME STMT ACCTS",#N/A,TRUE,"Working Trial Balance"}</definedName>
    <definedName name="wrn.TB._.ALL._.ACCTS._1" localSheetId="2" hidden="1">{"BALANCE SHEET ACCTS",#N/A,TRUE,"Working Trial Balance";"INCOME STMT ACCTS",#N/A,TRUE,"Working Trial Balance"}</definedName>
    <definedName name="wrn.TB._.ALL._.ACCTS._1" localSheetId="1" hidden="1">{"BALANCE SHEET ACCTS",#N/A,TRUE,"Working Trial Balance";"INCOME STMT ACCTS",#N/A,TRUE,"Working Trial Balance"}</definedName>
    <definedName name="wrn.TB._.ALL._.ACCTS._1" localSheetId="8" hidden="1">{"BALANCE SHEET ACCTS",#N/A,TRUE,"Working Trial Balance";"INCOME STMT ACCTS",#N/A,TRUE,"Working Trial Balance"}</definedName>
    <definedName name="wrn.TB._.ALL._.ACCTS._1" localSheetId="10" hidden="1">{"BALANCE SHEET ACCTS",#N/A,TRUE,"Working Trial Balance";"INCOME STMT ACCTS",#N/A,TRUE,"Working Trial Balance"}</definedName>
    <definedName name="wrn.TB._.ALL._.ACCTS._1" hidden="1">{"BALANCE SHEET ACCTS",#N/A,TRUE,"Working Trial Balance";"INCOME STMT ACCTS",#N/A,TRUE,"Working Trial Balance"}</definedName>
    <definedName name="wrn.TB._.BALANCE._.SHEET." localSheetId="2" hidden="1">{"BALANCE SHEET ACCTS",#N/A,FALSE,"Working Trial Balance"}</definedName>
    <definedName name="wrn.TB._.BALANCE._.SHEET." localSheetId="1" hidden="1">{"BALANCE SHEET ACCTS",#N/A,FALSE,"Working Trial Balance"}</definedName>
    <definedName name="wrn.TB._.BALANCE._.SHEET." localSheetId="8" hidden="1">{"BALANCE SHEET ACCTS",#N/A,FALSE,"Working Trial Balance"}</definedName>
    <definedName name="wrn.TB._.BALANCE._.SHEET." localSheetId="10" hidden="1">{"BALANCE SHEET ACCTS",#N/A,FALSE,"Working Trial Balance"}</definedName>
    <definedName name="wrn.TB._.BALANCE._.SHEET." hidden="1">{"BALANCE SHEET ACCTS",#N/A,FALSE,"Working Trial Balance"}</definedName>
    <definedName name="wrn.TB._.BALANCE._.SHEET._1" localSheetId="2" hidden="1">{"BALANCE SHEET ACCTS",#N/A,FALSE,"Working Trial Balance"}</definedName>
    <definedName name="wrn.TB._.BALANCE._.SHEET._1" localSheetId="1" hidden="1">{"BALANCE SHEET ACCTS",#N/A,FALSE,"Working Trial Balance"}</definedName>
    <definedName name="wrn.TB._.BALANCE._.SHEET._1" localSheetId="8" hidden="1">{"BALANCE SHEET ACCTS",#N/A,FALSE,"Working Trial Balance"}</definedName>
    <definedName name="wrn.TB._.BALANCE._.SHEET._1" localSheetId="10" hidden="1">{"BALANCE SHEET ACCTS",#N/A,FALSE,"Working Trial Balance"}</definedName>
    <definedName name="wrn.TB._.BALANCE._.SHEET._1" hidden="1">{"BALANCE SHEET ACCTS",#N/A,FALSE,"Working Trial Balance"}</definedName>
    <definedName name="wrn.TB._.EXPLANATIONS." localSheetId="2" hidden="1">{"EXPLANATIONS",#N/A,FALSE,"Working Trial Balance"}</definedName>
    <definedName name="wrn.TB._.EXPLANATIONS." localSheetId="1" hidden="1">{"EXPLANATIONS",#N/A,FALSE,"Working Trial Balance"}</definedName>
    <definedName name="wrn.TB._.EXPLANATIONS." localSheetId="8" hidden="1">{"EXPLANATIONS",#N/A,FALSE,"Working Trial Balance"}</definedName>
    <definedName name="wrn.TB._.EXPLANATIONS." localSheetId="10" hidden="1">{"EXPLANATIONS",#N/A,FALSE,"Working Trial Balance"}</definedName>
    <definedName name="wrn.TB._.EXPLANATIONS." hidden="1">{"EXPLANATIONS",#N/A,FALSE,"Working Trial Balance"}</definedName>
    <definedName name="wrn.TB._.EXPLANATIONS._1" localSheetId="2" hidden="1">{"EXPLANATIONS",#N/A,FALSE,"Working Trial Balance"}</definedName>
    <definedName name="wrn.TB._.EXPLANATIONS._1" localSheetId="1" hidden="1">{"EXPLANATIONS",#N/A,FALSE,"Working Trial Balance"}</definedName>
    <definedName name="wrn.TB._.EXPLANATIONS._1" localSheetId="8" hidden="1">{"EXPLANATIONS",#N/A,FALSE,"Working Trial Balance"}</definedName>
    <definedName name="wrn.TB._.EXPLANATIONS._1" localSheetId="10" hidden="1">{"EXPLANATIONS",#N/A,FALSE,"Working Trial Balance"}</definedName>
    <definedName name="wrn.TB._.EXPLANATIONS._1" hidden="1">{"EXPLANATIONS",#N/A,FALSE,"Working Trial Balance"}</definedName>
    <definedName name="wrn.TB._.INCOME._.STMT." localSheetId="2" hidden="1">{"INCOME STMT ACCTS",#N/A,FALSE,"Working Trial Balance"}</definedName>
    <definedName name="wrn.TB._.INCOME._.STMT." localSheetId="1" hidden="1">{"INCOME STMT ACCTS",#N/A,FALSE,"Working Trial Balance"}</definedName>
    <definedName name="wrn.TB._.INCOME._.STMT." localSheetId="8" hidden="1">{"INCOME STMT ACCTS",#N/A,FALSE,"Working Trial Balance"}</definedName>
    <definedName name="wrn.TB._.INCOME._.STMT." localSheetId="10" hidden="1">{"INCOME STMT ACCTS",#N/A,FALSE,"Working Trial Balance"}</definedName>
    <definedName name="wrn.TB._.INCOME._.STMT." hidden="1">{"INCOME STMT ACCTS",#N/A,FALSE,"Working Trial Balance"}</definedName>
    <definedName name="wrn.TB._.INCOME._.STMT._1" localSheetId="2" hidden="1">{"INCOME STMT ACCTS",#N/A,FALSE,"Working Trial Balance"}</definedName>
    <definedName name="wrn.TB._.INCOME._.STMT._1" localSheetId="1" hidden="1">{"INCOME STMT ACCTS",#N/A,FALSE,"Working Trial Balance"}</definedName>
    <definedName name="wrn.TB._.INCOME._.STMT._1" localSheetId="8" hidden="1">{"INCOME STMT ACCTS",#N/A,FALSE,"Working Trial Balance"}</definedName>
    <definedName name="wrn.TB._.INCOME._.STMT._1" localSheetId="10" hidden="1">{"INCOME STMT ACCTS",#N/A,FALSE,"Working Trial Balance"}</definedName>
    <definedName name="wrn.TB._.INCOME._.STMT._1" hidden="1">{"INCOME STMT ACCTS",#N/A,FALSE,"Working Trial Balance"}</definedName>
    <definedName name="wrn.TB3." localSheetId="8" hidden="1">{"TB3",#N/A,FALSE,"INCOME"}</definedName>
    <definedName name="wrn.TB3." localSheetId="10" hidden="1">{"TB3",#N/A,FALSE,"INCOME"}</definedName>
    <definedName name="wrn.TB3." hidden="1">{"TB3",#N/A,FALSE,"INCOME"}</definedName>
    <definedName name="wrn.TB3._1" localSheetId="8" hidden="1">{"TB3",#N/A,FALSE,"INCOME"}</definedName>
    <definedName name="wrn.TB3._1" localSheetId="10" hidden="1">{"TB3",#N/A,FALSE,"INCOME"}</definedName>
    <definedName name="wrn.TB3._1" hidden="1">{"TB3",#N/A,FALSE,"INCOME"}</definedName>
    <definedName name="wrn.TB3._2" localSheetId="8" hidden="1">{"TB3",#N/A,FALSE,"INCOME"}</definedName>
    <definedName name="wrn.TB3._2" localSheetId="10" hidden="1">{"TB3",#N/A,FALSE,"INCOME"}</definedName>
    <definedName name="wrn.TB3._2" hidden="1">{"TB3",#N/A,FALSE,"INCOME"}</definedName>
    <definedName name="wrn.TB3._3" localSheetId="8" hidden="1">{"TB3",#N/A,FALSE,"INCOME"}</definedName>
    <definedName name="wrn.TB3._3" localSheetId="10" hidden="1">{"TB3",#N/A,FALSE,"INCOME"}</definedName>
    <definedName name="wrn.TB3._3" hidden="1">{"TB3",#N/A,FALSE,"INCOME"}</definedName>
    <definedName name="wrn.technology." localSheetId="2" hidden="1">{"developed valuation",#N/A,FALSE,"Valuation Analysis";"developed income statement",#N/A,FALSE,"Abbreviated Income Statement";"inprocess valuation",#N/A,FALSE,"Valuation Analysis";"inprocess income statement",#N/A,FALSE,"Abbreviated Income Statement"}</definedName>
    <definedName name="wrn.technology." localSheetId="1" hidden="1">{"developed valuation",#N/A,FALSE,"Valuation Analysis";"developed income statement",#N/A,FALSE,"Abbreviated Income Statement";"inprocess valuation",#N/A,FALSE,"Valuation Analysis";"inprocess income statement",#N/A,FALSE,"Abbreviated Income Statement"}</definedName>
    <definedName name="wrn.technology." localSheetId="8" hidden="1">{"developed valuation",#N/A,FALSE,"Valuation Analysis";"developed income statement",#N/A,FALSE,"Abbreviated Income Statement";"inprocess valuation",#N/A,FALSE,"Valuation Analysis";"inprocess income statement",#N/A,FALSE,"Abbreviated Income Statement"}</definedName>
    <definedName name="wrn.technology." localSheetId="10"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chnology._1" localSheetId="2" hidden="1">{"developed valuation",#N/A,FALSE,"Valuation Analysis";"developed income statement",#N/A,FALSE,"Abbreviated Income Statement";"inprocess valuation",#N/A,FALSE,"Valuation Analysis";"inprocess income statement",#N/A,FALSE,"Abbreviated Income Statement"}</definedName>
    <definedName name="wrn.technology._1" localSheetId="1" hidden="1">{"developed valuation",#N/A,FALSE,"Valuation Analysis";"developed income statement",#N/A,FALSE,"Abbreviated Income Statement";"inprocess valuation",#N/A,FALSE,"Valuation Analysis";"inprocess income statement",#N/A,FALSE,"Abbreviated Income Statement"}</definedName>
    <definedName name="wrn.technology._1" localSheetId="8" hidden="1">{"developed valuation",#N/A,FALSE,"Valuation Analysis";"developed income statement",#N/A,FALSE,"Abbreviated Income Statement";"inprocess valuation",#N/A,FALSE,"Valuation Analysis";"inprocess income statement",#N/A,FALSE,"Abbreviated Income Statement"}</definedName>
    <definedName name="wrn.technology._1" localSheetId="10" hidden="1">{"developed valuation",#N/A,FALSE,"Valuation Analysis";"developed income statement",#N/A,FALSE,"Abbreviated Income Statement";"inprocess valuation",#N/A,FALSE,"Valuation Analysis";"inprocess income statement",#N/A,FALSE,"Abbreviated Income Statement"}</definedName>
    <definedName name="wrn.technology._1" hidden="1">{"developed valuation",#N/A,FALSE,"Valuation Analysis";"developed income statement",#N/A,FALSE,"Abbreviated Income Statement";"inprocess valuation",#N/A,FALSE,"Valuation Analysis";"inprocess income statement",#N/A,FALSE,"Abbreviated Income Statement"}</definedName>
    <definedName name="wrn.TEST." localSheetId="8" hidden="1">{"acc1",#N/A,TRUE,"Accrual";"ACC2",#N/A,TRUE,"Accrual"}</definedName>
    <definedName name="wrn.TEST." localSheetId="10" hidden="1">{"acc1",#N/A,TRUE,"Accrual";"ACC2",#N/A,TRUE,"Accrual"}</definedName>
    <definedName name="wrn.TEST." hidden="1">{"acc1",#N/A,TRUE,"Accrual";"ACC2",#N/A,TRUE,"Accrual"}</definedName>
    <definedName name="wrn.test1." localSheetId="2" hidden="1">{"Income Statement",#N/A,FALSE,"CFMODEL";"Balance Sheet",#N/A,FALSE,"CFMODEL"}</definedName>
    <definedName name="wrn.test1." localSheetId="1" hidden="1">{"Income Statement",#N/A,FALSE,"CFMODEL";"Balance Sheet",#N/A,FALSE,"CFMODEL"}</definedName>
    <definedName name="wrn.test1." localSheetId="8" hidden="1">{"Income Statement",#N/A,FALSE,"CFMODEL";"Balance Sheet",#N/A,FALSE,"CFMODEL"}</definedName>
    <definedName name="wrn.test1." localSheetId="10" hidden="1">{"Income Statement",#N/A,FALSE,"CFMODEL";"Balance Sheet",#N/A,FALSE,"CFMODEL"}</definedName>
    <definedName name="wrn.test1." hidden="1">{"Income Statement",#N/A,FALSE,"CFMODEL";"Balance Sheet",#N/A,FALSE,"CFMODEL"}</definedName>
    <definedName name="wrn.test1._1" localSheetId="2" hidden="1">{"Income Statement",#N/A,FALSE,"CFMODEL";"Balance Sheet",#N/A,FALSE,"CFMODEL"}</definedName>
    <definedName name="wrn.test1._1" localSheetId="1" hidden="1">{"Income Statement",#N/A,FALSE,"CFMODEL";"Balance Sheet",#N/A,FALSE,"CFMODEL"}</definedName>
    <definedName name="wrn.test1._1" localSheetId="8" hidden="1">{"Income Statement",#N/A,FALSE,"CFMODEL";"Balance Sheet",#N/A,FALSE,"CFMODEL"}</definedName>
    <definedName name="wrn.test1._1" localSheetId="10" hidden="1">{"Income Statement",#N/A,FALSE,"CFMODEL";"Balance Sheet",#N/A,FALSE,"CFMODEL"}</definedName>
    <definedName name="wrn.test1._1" hidden="1">{"Income Statement",#N/A,FALSE,"CFMODEL";"Balance Sheet",#N/A,FALSE,"CFMODEL"}</definedName>
    <definedName name="wrn.test2." localSheetId="2" hidden="1">{"SourcesUses",#N/A,TRUE,"CFMODEL";"TransOverview",#N/A,TRUE,"CFMODEL"}</definedName>
    <definedName name="wrn.test2." localSheetId="1" hidden="1">{"SourcesUses",#N/A,TRUE,"CFMODEL";"TransOverview",#N/A,TRUE,"CFMODEL"}</definedName>
    <definedName name="wrn.test2." localSheetId="8" hidden="1">{"SourcesUses",#N/A,TRUE,"CFMODEL";"TransOverview",#N/A,TRUE,"CFMODEL"}</definedName>
    <definedName name="wrn.test2." localSheetId="10" hidden="1">{"SourcesUses",#N/A,TRUE,"CFMODEL";"TransOverview",#N/A,TRUE,"CFMODEL"}</definedName>
    <definedName name="wrn.test2." hidden="1">{"SourcesUses",#N/A,TRUE,"CFMODEL";"TransOverview",#N/A,TRUE,"CFMODEL"}</definedName>
    <definedName name="wrn.test2._1" localSheetId="2" hidden="1">{"SourcesUses",#N/A,TRUE,"CFMODEL";"TransOverview",#N/A,TRUE,"CFMODEL"}</definedName>
    <definedName name="wrn.test2._1" localSheetId="1" hidden="1">{"SourcesUses",#N/A,TRUE,"CFMODEL";"TransOverview",#N/A,TRUE,"CFMODEL"}</definedName>
    <definedName name="wrn.test2._1" localSheetId="8" hidden="1">{"SourcesUses",#N/A,TRUE,"CFMODEL";"TransOverview",#N/A,TRUE,"CFMODEL"}</definedName>
    <definedName name="wrn.test2._1" localSheetId="10" hidden="1">{"SourcesUses",#N/A,TRUE,"CFMODEL";"TransOverview",#N/A,TRUE,"CFMODEL"}</definedName>
    <definedName name="wrn.test2._1" hidden="1">{"SourcesUses",#N/A,TRUE,"CFMODEL";"TransOverview",#N/A,TRUE,"CFMODEL"}</definedName>
    <definedName name="wrn.test3." localSheetId="2" hidden="1">{"SourcesUses",#N/A,TRUE,#N/A;"TransOverview",#N/A,TRUE,"CFMODEL"}</definedName>
    <definedName name="wrn.test3." localSheetId="1" hidden="1">{"SourcesUses",#N/A,TRUE,#N/A;"TransOverview",#N/A,TRUE,"CFMODEL"}</definedName>
    <definedName name="wrn.test3." localSheetId="8" hidden="1">{"SourcesUses",#N/A,TRUE,#N/A;"TransOverview",#N/A,TRUE,"CFMODEL"}</definedName>
    <definedName name="wrn.test3." localSheetId="10" hidden="1">{"SourcesUses",#N/A,TRUE,#N/A;"TransOverview",#N/A,TRUE,"CFMODEL"}</definedName>
    <definedName name="wrn.test3." hidden="1">{"SourcesUses",#N/A,TRUE,#N/A;"TransOverview",#N/A,TRUE,"CFMODEL"}</definedName>
    <definedName name="wrn.test3._1" localSheetId="2" hidden="1">{"SourcesUses",#N/A,TRUE,#N/A;"TransOverview",#N/A,TRUE,"CFMODEL"}</definedName>
    <definedName name="wrn.test3._1" localSheetId="1" hidden="1">{"SourcesUses",#N/A,TRUE,#N/A;"TransOverview",#N/A,TRUE,"CFMODEL"}</definedName>
    <definedName name="wrn.test3._1" localSheetId="8" hidden="1">{"SourcesUses",#N/A,TRUE,#N/A;"TransOverview",#N/A,TRUE,"CFMODEL"}</definedName>
    <definedName name="wrn.test3._1" localSheetId="10" hidden="1">{"SourcesUses",#N/A,TRUE,#N/A;"TransOverview",#N/A,TRUE,"CFMODEL"}</definedName>
    <definedName name="wrn.test3._1" hidden="1">{"SourcesUses",#N/A,TRUE,#N/A;"TransOverview",#N/A,TRUE,"CFMODEL"}</definedName>
    <definedName name="wrn.test4." localSheetId="2" hidden="1">{"SourcesUses",#N/A,TRUE,"FundsFlow";"TransOverview",#N/A,TRUE,"FundsFlow"}</definedName>
    <definedName name="wrn.test4." localSheetId="1" hidden="1">{"SourcesUses",#N/A,TRUE,"FundsFlow";"TransOverview",#N/A,TRUE,"FundsFlow"}</definedName>
    <definedName name="wrn.test4." localSheetId="8" hidden="1">{"SourcesUses",#N/A,TRUE,"FundsFlow";"TransOverview",#N/A,TRUE,"FundsFlow"}</definedName>
    <definedName name="wrn.test4." localSheetId="10" hidden="1">{"SourcesUses",#N/A,TRUE,"FundsFlow";"TransOverview",#N/A,TRUE,"FundsFlow"}</definedName>
    <definedName name="wrn.test4." hidden="1">{"SourcesUses",#N/A,TRUE,"FundsFlow";"TransOverview",#N/A,TRUE,"FundsFlow"}</definedName>
    <definedName name="wrn.test4._1" localSheetId="2" hidden="1">{"SourcesUses",#N/A,TRUE,"FundsFlow";"TransOverview",#N/A,TRUE,"FundsFlow"}</definedName>
    <definedName name="wrn.test4._1" localSheetId="1" hidden="1">{"SourcesUses",#N/A,TRUE,"FundsFlow";"TransOverview",#N/A,TRUE,"FundsFlow"}</definedName>
    <definedName name="wrn.test4._1" localSheetId="8" hidden="1">{"SourcesUses",#N/A,TRUE,"FundsFlow";"TransOverview",#N/A,TRUE,"FundsFlow"}</definedName>
    <definedName name="wrn.test4._1" localSheetId="10" hidden="1">{"SourcesUses",#N/A,TRUE,"FundsFlow";"TransOverview",#N/A,TRUE,"FundsFlow"}</definedName>
    <definedName name="wrn.test4._1" hidden="1">{"SourcesUses",#N/A,TRUE,"FundsFlow";"TransOverview",#N/A,TRUE,"FundsFlow"}</definedName>
    <definedName name="wrn.TESTS." localSheetId="2" hidden="1">{"PAGE_1",#N/A,FALSE,"MONTH"}</definedName>
    <definedName name="wrn.TESTS." localSheetId="1" hidden="1">{"PAGE_1",#N/A,FALSE,"MONTH"}</definedName>
    <definedName name="wrn.TESTS." localSheetId="8" hidden="1">{"PAGE_1",#N/A,FALSE,"MONTH"}</definedName>
    <definedName name="wrn.TESTS." localSheetId="10" hidden="1">{"PAGE_1",#N/A,FALSE,"MONTH"}</definedName>
    <definedName name="wrn.TESTS." hidden="1">{"PAGE_1",#N/A,FALSE,"MONTH"}</definedName>
    <definedName name="wrn.Total._.Company._.Reforecast._.Print." localSheetId="8"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10"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Printout." localSheetId="2" hidden="1">{#N/A,#N/A,FALSE,"System Totals";#N/A,#N/A,FALSE,"SegA";#N/A,#N/A,FALSE,"SegB";#N/A,#N/A,FALSE,"SegC";#N/A,#N/A,FALSE,"SegD";#N/A,#N/A,FALSE,"SegE";#N/A,#N/A,FALSE,"SegF";#N/A,#N/A,FALSE,"SegG"}</definedName>
    <definedName name="wrn.Total._.Printout." localSheetId="1" hidden="1">{#N/A,#N/A,FALSE,"System Totals";#N/A,#N/A,FALSE,"SegA";#N/A,#N/A,FALSE,"SegB";#N/A,#N/A,FALSE,"SegC";#N/A,#N/A,FALSE,"SegD";#N/A,#N/A,FALSE,"SegE";#N/A,#N/A,FALSE,"SegF";#N/A,#N/A,FALSE,"SegG"}</definedName>
    <definedName name="wrn.Total._.Printout." localSheetId="8" hidden="1">{#N/A,#N/A,FALSE,"System Totals";#N/A,#N/A,FALSE,"SegA";#N/A,#N/A,FALSE,"SegB";#N/A,#N/A,FALSE,"SegC";#N/A,#N/A,FALSE,"SegD";#N/A,#N/A,FALSE,"SegE";#N/A,#N/A,FALSE,"SegF";#N/A,#N/A,FALSE,"SegG"}</definedName>
    <definedName name="wrn.Total._.Printout." localSheetId="10" hidden="1">{#N/A,#N/A,FALSE,"System Totals";#N/A,#N/A,FALSE,"SegA";#N/A,#N/A,FALSE,"SegB";#N/A,#N/A,FALSE,"SegC";#N/A,#N/A,FALSE,"SegD";#N/A,#N/A,FALSE,"SegE";#N/A,#N/A,FALSE,"SegF";#N/A,#N/A,FALSE,"SegG"}</definedName>
    <definedName name="wrn.Total._.Printout." hidden="1">{#N/A,#N/A,FALSE,"System Totals";#N/A,#N/A,FALSE,"SegA";#N/A,#N/A,FALSE,"SegB";#N/A,#N/A,FALSE,"SegC";#N/A,#N/A,FALSE,"SegD";#N/A,#N/A,FALSE,"SegE";#N/A,#N/A,FALSE,"SegF";#N/A,#N/A,FALSE,"SegG"}</definedName>
    <definedName name="wrn.Track." localSheetId="8" hidden="1">{#N/A,#N/A,FALSE;"Inc Stmt",#N/A,#N/A;FALSE,"Indirect Costs",#N/A;#N/A,FALSE,"Capital"}</definedName>
    <definedName name="wrn.Track." localSheetId="10" hidden="1">{#N/A,#N/A,FALSE;"Inc Stmt",#N/A,#N/A;FALSE,"Indirect Costs",#N/A;#N/A,FALSE,"Capital"}</definedName>
    <definedName name="wrn.Track." hidden="1">{#N/A,#N/A,FALSE;"Inc Stmt",#N/A,#N/A;FALSE,"Indirect Costs",#N/A;#N/A,FALSE,"Capital"}</definedName>
    <definedName name="wrn.trademark._.and._.trade._.name." localSheetId="2" hidden="1">{"trademark1",#N/A,FALSE,"Trademark(s) and Trade Name(s)"}</definedName>
    <definedName name="wrn.trademark._.and._.trade._.name." localSheetId="1" hidden="1">{"trademark1",#N/A,FALSE,"Trademark(s) and Trade Name(s)"}</definedName>
    <definedName name="wrn.trademark._.and._.trade._.name." localSheetId="8" hidden="1">{"trademark1",#N/A,FALSE,"Trademark(s) and Trade Name(s)"}</definedName>
    <definedName name="wrn.trademark._.and._.trade._.name." localSheetId="10" hidden="1">{"trademark1",#N/A,FALSE,"Trademark(s) and Trade Name(s)"}</definedName>
    <definedName name="wrn.trademark._.and._.trade._.name." hidden="1">{"trademark1",#N/A,FALSE,"Trademark(s) and Trade Name(s)"}</definedName>
    <definedName name="wrn.trademark._.and._.trade._.name._1" localSheetId="2" hidden="1">{"trademark1",#N/A,FALSE,"Trademark(s) and Trade Name(s)"}</definedName>
    <definedName name="wrn.trademark._.and._.trade._.name._1" localSheetId="1" hidden="1">{"trademark1",#N/A,FALSE,"Trademark(s) and Trade Name(s)"}</definedName>
    <definedName name="wrn.trademark._.and._.trade._.name._1" localSheetId="8" hidden="1">{"trademark1",#N/A,FALSE,"Trademark(s) and Trade Name(s)"}</definedName>
    <definedName name="wrn.trademark._.and._.trade._.name._1" localSheetId="10" hidden="1">{"trademark1",#N/A,FALSE,"Trademark(s) and Trade Name(s)"}</definedName>
    <definedName name="wrn.trademark._.and._.trade._.name._1" hidden="1">{"trademark1",#N/A,FALSE,"Trademark(s) and Trade Name(s)"}</definedName>
    <definedName name="wrn.Trading._.Summary." localSheetId="8" hidden="1">{#N/A;#N/A;FALSE;"Trading Summary"}</definedName>
    <definedName name="wrn.Trading._.Summary." localSheetId="10" hidden="1">{#N/A;#N/A;FALSE;"Trading Summary"}</definedName>
    <definedName name="wrn.Trading._.Summary." hidden="1">{#N/A;#N/A;FALSE;"Trading Summary"}</definedName>
    <definedName name="wrn.Unit._.Financials."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SIM_Data."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2" hidden="1">{#N/A,#N/A,FALSE,"Expenditures";#N/A,#N/A,FALSE,"Property Placed In-Service";#N/A,#N/A,FALSE,"Removals";#N/A,#N/A,FALSE,"Retirements";#N/A,#N/A,FALSE,"CWIP Balances";#N/A,#N/A,FALSE,"CWIP_Expend_Ratios";#N/A,#N/A,FALSE,"CWIP_Yr_End"}</definedName>
    <definedName name="wrn.USIM_Data_Abbrev." localSheetId="1" hidden="1">{#N/A,#N/A,FALSE,"Expenditures";#N/A,#N/A,FALSE,"Property Placed In-Service";#N/A,#N/A,FALSE,"Removals";#N/A,#N/A,FALSE,"Retirements";#N/A,#N/A,FALSE,"CWIP Balances";#N/A,#N/A,FALSE,"CWIP_Expend_Ratios";#N/A,#N/A,FALSE,"CWIP_Yr_End"}</definedName>
    <definedName name="wrn.USIM_Data_Abbrev." localSheetId="8" hidden="1">{#N/A,#N/A,FALSE,"Expenditures";#N/A,#N/A,FALSE,"Property Placed In-Service";#N/A,#N/A,FALSE,"Removals";#N/A,#N/A,FALSE,"Retirements";#N/A,#N/A,FALSE,"CWIP Balances";#N/A,#N/A,FALSE,"CWIP_Expend_Ratios";#N/A,#N/A,FALSE,"CWIP_Yr_End"}</definedName>
    <definedName name="wrn.USIM_Data_Abbrev." localSheetId="10"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_1" localSheetId="2" hidden="1">{#N/A,#N/A,FALSE,"Expenditures";#N/A,#N/A,FALSE,"Property Placed In-Service";#N/A,#N/A,FALSE,"Removals";#N/A,#N/A,FALSE,"Retirements";#N/A,#N/A,FALSE,"CWIP Balances";#N/A,#N/A,FALSE,"CWIP_Expend_Ratios";#N/A,#N/A,FALSE,"CWIP_Yr_End"}</definedName>
    <definedName name="wrn.USIM_Data_Abbrev._1" localSheetId="1" hidden="1">{#N/A,#N/A,FALSE,"Expenditures";#N/A,#N/A,FALSE,"Property Placed In-Service";#N/A,#N/A,FALSE,"Removals";#N/A,#N/A,FALSE,"Retirements";#N/A,#N/A,FALSE,"CWIP Balances";#N/A,#N/A,FALSE,"CWIP_Expend_Ratios";#N/A,#N/A,FALSE,"CWIP_Yr_End"}</definedName>
    <definedName name="wrn.USIM_Data_Abbrev._1" localSheetId="8" hidden="1">{#N/A,#N/A,FALSE,"Expenditures";#N/A,#N/A,FALSE,"Property Placed In-Service";#N/A,#N/A,FALSE,"Removals";#N/A,#N/A,FALSE,"Retirements";#N/A,#N/A,FALSE,"CWIP Balances";#N/A,#N/A,FALSE,"CWIP_Expend_Ratios";#N/A,#N/A,FALSE,"CWIP_Yr_End"}</definedName>
    <definedName name="wrn.USIM_Data_Abbrev._1" localSheetId="10" hidden="1">{#N/A,#N/A,FALSE,"Expenditures";#N/A,#N/A,FALSE,"Property Placed In-Service";#N/A,#N/A,FALSE,"Removals";#N/A,#N/A,FALSE,"Retirements";#N/A,#N/A,FALSE,"CWIP Balances";#N/A,#N/A,FALSE,"CWIP_Expend_Ratios";#N/A,#N/A,FALSE,"CWIP_Yr_End"}</definedName>
    <definedName name="wrn.USIM_Data_Abbrev._1" hidden="1">{#N/A,#N/A,FALSE,"Expenditures";#N/A,#N/A,FALSE,"Property Placed In-Service";#N/A,#N/A,FALSE,"Removals";#N/A,#N/A,FALSE,"Retirements";#N/A,#N/A,FALSE,"CWIP Balances";#N/A,#N/A,FALSE,"CWIP_Expend_Ratios";#N/A,#N/A,FALSE,"CWIP_Yr_End"}</definedName>
    <definedName name="wrn.USIM_Data_Abbrev._1_1" localSheetId="2" hidden="1">{#N/A,#N/A,FALSE,"Expenditures";#N/A,#N/A,FALSE,"Property Placed In-Service";#N/A,#N/A,FALSE,"Removals";#N/A,#N/A,FALSE,"Retirements";#N/A,#N/A,FALSE,"CWIP Balances";#N/A,#N/A,FALSE,"CWIP_Expend_Ratios";#N/A,#N/A,FALSE,"CWIP_Yr_End"}</definedName>
    <definedName name="wrn.USIM_Data_Abbrev._1_1" localSheetId="1" hidden="1">{#N/A,#N/A,FALSE,"Expenditures";#N/A,#N/A,FALSE,"Property Placed In-Service";#N/A,#N/A,FALSE,"Removals";#N/A,#N/A,FALSE,"Retirements";#N/A,#N/A,FALSE,"CWIP Balances";#N/A,#N/A,FALSE,"CWIP_Expend_Ratios";#N/A,#N/A,FALSE,"CWIP_Yr_End"}</definedName>
    <definedName name="wrn.USIM_Data_Abbrev._1_1" localSheetId="8" hidden="1">{#N/A,#N/A,FALSE,"Expenditures";#N/A,#N/A,FALSE,"Property Placed In-Service";#N/A,#N/A,FALSE,"Removals";#N/A,#N/A,FALSE,"Retirements";#N/A,#N/A,FALSE,"CWIP Balances";#N/A,#N/A,FALSE,"CWIP_Expend_Ratios";#N/A,#N/A,FALSE,"CWIP_Yr_End"}</definedName>
    <definedName name="wrn.USIM_Data_Abbrev._1_1" localSheetId="10" hidden="1">{#N/A,#N/A,FALSE,"Expenditures";#N/A,#N/A,FALSE,"Property Placed In-Service";#N/A,#N/A,FALSE,"Removals";#N/A,#N/A,FALSE,"Retirements";#N/A,#N/A,FALSE,"CWIP Balances";#N/A,#N/A,FALSE,"CWIP_Expend_Ratios";#N/A,#N/A,FALSE,"CWIP_Yr_End"}</definedName>
    <definedName name="wrn.USIM_Data_Abbrev._1_1" hidden="1">{#N/A,#N/A,FALSE,"Expenditures";#N/A,#N/A,FALSE,"Property Placed In-Service";#N/A,#N/A,FALSE,"Removals";#N/A,#N/A,FALSE,"Retirements";#N/A,#N/A,FALSE,"CWIP Balances";#N/A,#N/A,FALSE,"CWIP_Expend_Ratios";#N/A,#N/A,FALSE,"CWIP_Yr_End"}</definedName>
    <definedName name="wrn.USIM_Data_Abbrev._1_2" localSheetId="2" hidden="1">{#N/A,#N/A,FALSE,"Expenditures";#N/A,#N/A,FALSE,"Property Placed In-Service";#N/A,#N/A,FALSE,"Removals";#N/A,#N/A,FALSE,"Retirements";#N/A,#N/A,FALSE,"CWIP Balances";#N/A,#N/A,FALSE,"CWIP_Expend_Ratios";#N/A,#N/A,FALSE,"CWIP_Yr_End"}</definedName>
    <definedName name="wrn.USIM_Data_Abbrev._1_2" localSheetId="1" hidden="1">{#N/A,#N/A,FALSE,"Expenditures";#N/A,#N/A,FALSE,"Property Placed In-Service";#N/A,#N/A,FALSE,"Removals";#N/A,#N/A,FALSE,"Retirements";#N/A,#N/A,FALSE,"CWIP Balances";#N/A,#N/A,FALSE,"CWIP_Expend_Ratios";#N/A,#N/A,FALSE,"CWIP_Yr_End"}</definedName>
    <definedName name="wrn.USIM_Data_Abbrev._1_2" localSheetId="8" hidden="1">{#N/A,#N/A,FALSE,"Expenditures";#N/A,#N/A,FALSE,"Property Placed In-Service";#N/A,#N/A,FALSE,"Removals";#N/A,#N/A,FALSE,"Retirements";#N/A,#N/A,FALSE,"CWIP Balances";#N/A,#N/A,FALSE,"CWIP_Expend_Ratios";#N/A,#N/A,FALSE,"CWIP_Yr_End"}</definedName>
    <definedName name="wrn.USIM_Data_Abbrev._1_2" localSheetId="10" hidden="1">{#N/A,#N/A,FALSE,"Expenditures";#N/A,#N/A,FALSE,"Property Placed In-Service";#N/A,#N/A,FALSE,"Removals";#N/A,#N/A,FALSE,"Retirements";#N/A,#N/A,FALSE,"CWIP Balances";#N/A,#N/A,FALSE,"CWIP_Expend_Ratios";#N/A,#N/A,FALSE,"CWIP_Yr_End"}</definedName>
    <definedName name="wrn.USIM_Data_Abbrev._1_2" hidden="1">{#N/A,#N/A,FALSE,"Expenditures";#N/A,#N/A,FALSE,"Property Placed In-Service";#N/A,#N/A,FALSE,"Removals";#N/A,#N/A,FALSE,"Retirements";#N/A,#N/A,FALSE,"CWIP Balances";#N/A,#N/A,FALSE,"CWIP_Expend_Ratios";#N/A,#N/A,FALSE,"CWIP_Yr_End"}</definedName>
    <definedName name="wrn.USIM_Data_Abbrev._1_3" localSheetId="2" hidden="1">{#N/A,#N/A,FALSE,"Expenditures";#N/A,#N/A,FALSE,"Property Placed In-Service";#N/A,#N/A,FALSE,"Removals";#N/A,#N/A,FALSE,"Retirements";#N/A,#N/A,FALSE,"CWIP Balances";#N/A,#N/A,FALSE,"CWIP_Expend_Ratios";#N/A,#N/A,FALSE,"CWIP_Yr_End"}</definedName>
    <definedName name="wrn.USIM_Data_Abbrev._1_3" localSheetId="1" hidden="1">{#N/A,#N/A,FALSE,"Expenditures";#N/A,#N/A,FALSE,"Property Placed In-Service";#N/A,#N/A,FALSE,"Removals";#N/A,#N/A,FALSE,"Retirements";#N/A,#N/A,FALSE,"CWIP Balances";#N/A,#N/A,FALSE,"CWIP_Expend_Ratios";#N/A,#N/A,FALSE,"CWIP_Yr_End"}</definedName>
    <definedName name="wrn.USIM_Data_Abbrev._1_3" localSheetId="8" hidden="1">{#N/A,#N/A,FALSE,"Expenditures";#N/A,#N/A,FALSE,"Property Placed In-Service";#N/A,#N/A,FALSE,"Removals";#N/A,#N/A,FALSE,"Retirements";#N/A,#N/A,FALSE,"CWIP Balances";#N/A,#N/A,FALSE,"CWIP_Expend_Ratios";#N/A,#N/A,FALSE,"CWIP_Yr_End"}</definedName>
    <definedName name="wrn.USIM_Data_Abbrev._1_3" localSheetId="10" hidden="1">{#N/A,#N/A,FALSE,"Expenditures";#N/A,#N/A,FALSE,"Property Placed In-Service";#N/A,#N/A,FALSE,"Removals";#N/A,#N/A,FALSE,"Retirements";#N/A,#N/A,FALSE,"CWIP Balances";#N/A,#N/A,FALSE,"CWIP_Expend_Ratios";#N/A,#N/A,FALSE,"CWIP_Yr_End"}</definedName>
    <definedName name="wrn.USIM_Data_Abbrev._1_3" hidden="1">{#N/A,#N/A,FALSE,"Expenditures";#N/A,#N/A,FALSE,"Property Placed In-Service";#N/A,#N/A,FALSE,"Removals";#N/A,#N/A,FALSE,"Retirements";#N/A,#N/A,FALSE,"CWIP Balances";#N/A,#N/A,FALSE,"CWIP_Expend_Ratios";#N/A,#N/A,FALSE,"CWIP_Yr_End"}</definedName>
    <definedName name="wrn.USIM_Data_Abbrev._2" localSheetId="2" hidden="1">{#N/A,#N/A,FALSE,"Expenditures";#N/A,#N/A,FALSE,"Property Placed In-Service";#N/A,#N/A,FALSE,"Removals";#N/A,#N/A,FALSE,"Retirements";#N/A,#N/A,FALSE,"CWIP Balances";#N/A,#N/A,FALSE,"CWIP_Expend_Ratios";#N/A,#N/A,FALSE,"CWIP_Yr_End"}</definedName>
    <definedName name="wrn.USIM_Data_Abbrev._2" localSheetId="1" hidden="1">{#N/A,#N/A,FALSE,"Expenditures";#N/A,#N/A,FALSE,"Property Placed In-Service";#N/A,#N/A,FALSE,"Removals";#N/A,#N/A,FALSE,"Retirements";#N/A,#N/A,FALSE,"CWIP Balances";#N/A,#N/A,FALSE,"CWIP_Expend_Ratios";#N/A,#N/A,FALSE,"CWIP_Yr_End"}</definedName>
    <definedName name="wrn.USIM_Data_Abbrev._2" localSheetId="8" hidden="1">{#N/A,#N/A,FALSE,"Expenditures";#N/A,#N/A,FALSE,"Property Placed In-Service";#N/A,#N/A,FALSE,"Removals";#N/A,#N/A,FALSE,"Retirements";#N/A,#N/A,FALSE,"CWIP Balances";#N/A,#N/A,FALSE,"CWIP_Expend_Ratios";#N/A,#N/A,FALSE,"CWIP_Yr_End"}</definedName>
    <definedName name="wrn.USIM_Data_Abbrev._2" localSheetId="10" hidden="1">{#N/A,#N/A,FALSE,"Expenditures";#N/A,#N/A,FALSE,"Property Placed In-Service";#N/A,#N/A,FALSE,"Removals";#N/A,#N/A,FALSE,"Retirements";#N/A,#N/A,FALSE,"CWIP Balances";#N/A,#N/A,FALSE,"CWIP_Expend_Ratios";#N/A,#N/A,FALSE,"CWIP_Yr_End"}</definedName>
    <definedName name="wrn.USIM_Data_Abbrev._2" hidden="1">{#N/A,#N/A,FALSE,"Expenditures";#N/A,#N/A,FALSE,"Property Placed In-Service";#N/A,#N/A,FALSE,"Removals";#N/A,#N/A,FALSE,"Retirements";#N/A,#N/A,FALSE,"CWIP Balances";#N/A,#N/A,FALSE,"CWIP_Expend_Ratios";#N/A,#N/A,FALSE,"CWIP_Yr_End"}</definedName>
    <definedName name="wrn.USIM_Data_Abbrev._2_1" localSheetId="2" hidden="1">{#N/A,#N/A,FALSE,"Expenditures";#N/A,#N/A,FALSE,"Property Placed In-Service";#N/A,#N/A,FALSE,"Removals";#N/A,#N/A,FALSE,"Retirements";#N/A,#N/A,FALSE,"CWIP Balances";#N/A,#N/A,FALSE,"CWIP_Expend_Ratios";#N/A,#N/A,FALSE,"CWIP_Yr_End"}</definedName>
    <definedName name="wrn.USIM_Data_Abbrev._2_1" localSheetId="1" hidden="1">{#N/A,#N/A,FALSE,"Expenditures";#N/A,#N/A,FALSE,"Property Placed In-Service";#N/A,#N/A,FALSE,"Removals";#N/A,#N/A,FALSE,"Retirements";#N/A,#N/A,FALSE,"CWIP Balances";#N/A,#N/A,FALSE,"CWIP_Expend_Ratios";#N/A,#N/A,FALSE,"CWIP_Yr_End"}</definedName>
    <definedName name="wrn.USIM_Data_Abbrev._2_1" localSheetId="8" hidden="1">{#N/A,#N/A,FALSE,"Expenditures";#N/A,#N/A,FALSE,"Property Placed In-Service";#N/A,#N/A,FALSE,"Removals";#N/A,#N/A,FALSE,"Retirements";#N/A,#N/A,FALSE,"CWIP Balances";#N/A,#N/A,FALSE,"CWIP_Expend_Ratios";#N/A,#N/A,FALSE,"CWIP_Yr_End"}</definedName>
    <definedName name="wrn.USIM_Data_Abbrev._2_1" localSheetId="10" hidden="1">{#N/A,#N/A,FALSE,"Expenditures";#N/A,#N/A,FALSE,"Property Placed In-Service";#N/A,#N/A,FALSE,"Removals";#N/A,#N/A,FALSE,"Retirements";#N/A,#N/A,FALSE,"CWIP Balances";#N/A,#N/A,FALSE,"CWIP_Expend_Ratios";#N/A,#N/A,FALSE,"CWIP_Yr_End"}</definedName>
    <definedName name="wrn.USIM_Data_Abbrev._2_1" hidden="1">{#N/A,#N/A,FALSE,"Expenditures";#N/A,#N/A,FALSE,"Property Placed In-Service";#N/A,#N/A,FALSE,"Removals";#N/A,#N/A,FALSE,"Retirements";#N/A,#N/A,FALSE,"CWIP Balances";#N/A,#N/A,FALSE,"CWIP_Expend_Ratios";#N/A,#N/A,FALSE,"CWIP_Yr_End"}</definedName>
    <definedName name="wrn.USIM_Data_Abbrev._2_2" localSheetId="2" hidden="1">{#N/A,#N/A,FALSE,"Expenditures";#N/A,#N/A,FALSE,"Property Placed In-Service";#N/A,#N/A,FALSE,"Removals";#N/A,#N/A,FALSE,"Retirements";#N/A,#N/A,FALSE,"CWIP Balances";#N/A,#N/A,FALSE,"CWIP_Expend_Ratios";#N/A,#N/A,FALSE,"CWIP_Yr_End"}</definedName>
    <definedName name="wrn.USIM_Data_Abbrev._2_2" localSheetId="1" hidden="1">{#N/A,#N/A,FALSE,"Expenditures";#N/A,#N/A,FALSE,"Property Placed In-Service";#N/A,#N/A,FALSE,"Removals";#N/A,#N/A,FALSE,"Retirements";#N/A,#N/A,FALSE,"CWIP Balances";#N/A,#N/A,FALSE,"CWIP_Expend_Ratios";#N/A,#N/A,FALSE,"CWIP_Yr_End"}</definedName>
    <definedName name="wrn.USIM_Data_Abbrev._2_2" localSheetId="8" hidden="1">{#N/A,#N/A,FALSE,"Expenditures";#N/A,#N/A,FALSE,"Property Placed In-Service";#N/A,#N/A,FALSE,"Removals";#N/A,#N/A,FALSE,"Retirements";#N/A,#N/A,FALSE,"CWIP Balances";#N/A,#N/A,FALSE,"CWIP_Expend_Ratios";#N/A,#N/A,FALSE,"CWIP_Yr_End"}</definedName>
    <definedName name="wrn.USIM_Data_Abbrev._2_2" localSheetId="10" hidden="1">{#N/A,#N/A,FALSE,"Expenditures";#N/A,#N/A,FALSE,"Property Placed In-Service";#N/A,#N/A,FALSE,"Removals";#N/A,#N/A,FALSE,"Retirements";#N/A,#N/A,FALSE,"CWIP Balances";#N/A,#N/A,FALSE,"CWIP_Expend_Ratios";#N/A,#N/A,FALSE,"CWIP_Yr_End"}</definedName>
    <definedName name="wrn.USIM_Data_Abbrev._2_2" hidden="1">{#N/A,#N/A,FALSE,"Expenditures";#N/A,#N/A,FALSE,"Property Placed In-Service";#N/A,#N/A,FALSE,"Removals";#N/A,#N/A,FALSE,"Retirements";#N/A,#N/A,FALSE,"CWIP Balances";#N/A,#N/A,FALSE,"CWIP_Expend_Ratios";#N/A,#N/A,FALSE,"CWIP_Yr_End"}</definedName>
    <definedName name="wrn.USIM_Data_Abbrev._2_3" localSheetId="2" hidden="1">{#N/A,#N/A,FALSE,"Expenditures";#N/A,#N/A,FALSE,"Property Placed In-Service";#N/A,#N/A,FALSE,"Removals";#N/A,#N/A,FALSE,"Retirements";#N/A,#N/A,FALSE,"CWIP Balances";#N/A,#N/A,FALSE,"CWIP_Expend_Ratios";#N/A,#N/A,FALSE,"CWIP_Yr_End"}</definedName>
    <definedName name="wrn.USIM_Data_Abbrev._2_3" localSheetId="1" hidden="1">{#N/A,#N/A,FALSE,"Expenditures";#N/A,#N/A,FALSE,"Property Placed In-Service";#N/A,#N/A,FALSE,"Removals";#N/A,#N/A,FALSE,"Retirements";#N/A,#N/A,FALSE,"CWIP Balances";#N/A,#N/A,FALSE,"CWIP_Expend_Ratios";#N/A,#N/A,FALSE,"CWIP_Yr_End"}</definedName>
    <definedName name="wrn.USIM_Data_Abbrev._2_3" localSheetId="8" hidden="1">{#N/A,#N/A,FALSE,"Expenditures";#N/A,#N/A,FALSE,"Property Placed In-Service";#N/A,#N/A,FALSE,"Removals";#N/A,#N/A,FALSE,"Retirements";#N/A,#N/A,FALSE,"CWIP Balances";#N/A,#N/A,FALSE,"CWIP_Expend_Ratios";#N/A,#N/A,FALSE,"CWIP_Yr_End"}</definedName>
    <definedName name="wrn.USIM_Data_Abbrev._2_3" localSheetId="10" hidden="1">{#N/A,#N/A,FALSE,"Expenditures";#N/A,#N/A,FALSE,"Property Placed In-Service";#N/A,#N/A,FALSE,"Removals";#N/A,#N/A,FALSE,"Retirements";#N/A,#N/A,FALSE,"CWIP Balances";#N/A,#N/A,FALSE,"CWIP_Expend_Ratios";#N/A,#N/A,FALSE,"CWIP_Yr_End"}</definedName>
    <definedName name="wrn.USIM_Data_Abbrev._2_3" hidden="1">{#N/A,#N/A,FALSE,"Expenditures";#N/A,#N/A,FALSE,"Property Placed In-Service";#N/A,#N/A,FALSE,"Removals";#N/A,#N/A,FALSE,"Retirements";#N/A,#N/A,FALSE,"CWIP Balances";#N/A,#N/A,FALSE,"CWIP_Expend_Ratios";#N/A,#N/A,FALSE,"CWIP_Yr_End"}</definedName>
    <definedName name="wrn.USIM_Data_Abbrev._3" localSheetId="2" hidden="1">{#N/A,#N/A,FALSE,"Expenditures";#N/A,#N/A,FALSE,"Property Placed In-Service";#N/A,#N/A,FALSE,"Removals";#N/A,#N/A,FALSE,"Retirements";#N/A,#N/A,FALSE,"CWIP Balances";#N/A,#N/A,FALSE,"CWIP_Expend_Ratios";#N/A,#N/A,FALSE,"CWIP_Yr_End"}</definedName>
    <definedName name="wrn.USIM_Data_Abbrev._3" localSheetId="1" hidden="1">{#N/A,#N/A,FALSE,"Expenditures";#N/A,#N/A,FALSE,"Property Placed In-Service";#N/A,#N/A,FALSE,"Removals";#N/A,#N/A,FALSE,"Retirements";#N/A,#N/A,FALSE,"CWIP Balances";#N/A,#N/A,FALSE,"CWIP_Expend_Ratios";#N/A,#N/A,FALSE,"CWIP_Yr_End"}</definedName>
    <definedName name="wrn.USIM_Data_Abbrev._3" localSheetId="8" hidden="1">{#N/A,#N/A,FALSE,"Expenditures";#N/A,#N/A,FALSE,"Property Placed In-Service";#N/A,#N/A,FALSE,"Removals";#N/A,#N/A,FALSE,"Retirements";#N/A,#N/A,FALSE,"CWIP Balances";#N/A,#N/A,FALSE,"CWIP_Expend_Ratios";#N/A,#N/A,FALSE,"CWIP_Yr_End"}</definedName>
    <definedName name="wrn.USIM_Data_Abbrev._3" localSheetId="10" hidden="1">{#N/A,#N/A,FALSE,"Expenditures";#N/A,#N/A,FALSE,"Property Placed In-Service";#N/A,#N/A,FALSE,"Removals";#N/A,#N/A,FALSE,"Retirements";#N/A,#N/A,FALSE,"CWIP Balances";#N/A,#N/A,FALSE,"CWIP_Expend_Ratios";#N/A,#N/A,FALSE,"CWIP_Yr_End"}</definedName>
    <definedName name="wrn.USIM_Data_Abbrev._3" hidden="1">{#N/A,#N/A,FALSE,"Expenditures";#N/A,#N/A,FALSE,"Property Placed In-Service";#N/A,#N/A,FALSE,"Removals";#N/A,#N/A,FALSE,"Retirements";#N/A,#N/A,FALSE,"CWIP Balances";#N/A,#N/A,FALSE,"CWIP_Expend_Ratios";#N/A,#N/A,FALSE,"CWIP_Yr_End"}</definedName>
    <definedName name="wrn.USIM_Data_Abbrev._3_1" localSheetId="2" hidden="1">{#N/A,#N/A,FALSE,"Expenditures";#N/A,#N/A,FALSE,"Property Placed In-Service";#N/A,#N/A,FALSE,"Removals";#N/A,#N/A,FALSE,"Retirements";#N/A,#N/A,FALSE,"CWIP Balances";#N/A,#N/A,FALSE,"CWIP_Expend_Ratios";#N/A,#N/A,FALSE,"CWIP_Yr_End"}</definedName>
    <definedName name="wrn.USIM_Data_Abbrev._3_1" localSheetId="1" hidden="1">{#N/A,#N/A,FALSE,"Expenditures";#N/A,#N/A,FALSE,"Property Placed In-Service";#N/A,#N/A,FALSE,"Removals";#N/A,#N/A,FALSE,"Retirements";#N/A,#N/A,FALSE,"CWIP Balances";#N/A,#N/A,FALSE,"CWIP_Expend_Ratios";#N/A,#N/A,FALSE,"CWIP_Yr_End"}</definedName>
    <definedName name="wrn.USIM_Data_Abbrev._3_1" localSheetId="8" hidden="1">{#N/A,#N/A,FALSE,"Expenditures";#N/A,#N/A,FALSE,"Property Placed In-Service";#N/A,#N/A,FALSE,"Removals";#N/A,#N/A,FALSE,"Retirements";#N/A,#N/A,FALSE,"CWIP Balances";#N/A,#N/A,FALSE,"CWIP_Expend_Ratios";#N/A,#N/A,FALSE,"CWIP_Yr_End"}</definedName>
    <definedName name="wrn.USIM_Data_Abbrev._3_1" localSheetId="10" hidden="1">{#N/A,#N/A,FALSE,"Expenditures";#N/A,#N/A,FALSE,"Property Placed In-Service";#N/A,#N/A,FALSE,"Removals";#N/A,#N/A,FALSE,"Retirements";#N/A,#N/A,FALSE,"CWIP Balances";#N/A,#N/A,FALSE,"CWIP_Expend_Ratios";#N/A,#N/A,FALSE,"CWIP_Yr_End"}</definedName>
    <definedName name="wrn.USIM_Data_Abbrev._3_1" hidden="1">{#N/A,#N/A,FALSE,"Expenditures";#N/A,#N/A,FALSE,"Property Placed In-Service";#N/A,#N/A,FALSE,"Removals";#N/A,#N/A,FALSE,"Retirements";#N/A,#N/A,FALSE,"CWIP Balances";#N/A,#N/A,FALSE,"CWIP_Expend_Ratios";#N/A,#N/A,FALSE,"CWIP_Yr_End"}</definedName>
    <definedName name="wrn.USIM_Data_Abbrev._3_2" localSheetId="2" hidden="1">{#N/A,#N/A,FALSE,"Expenditures";#N/A,#N/A,FALSE,"Property Placed In-Service";#N/A,#N/A,FALSE,"Removals";#N/A,#N/A,FALSE,"Retirements";#N/A,#N/A,FALSE,"CWIP Balances";#N/A,#N/A,FALSE,"CWIP_Expend_Ratios";#N/A,#N/A,FALSE,"CWIP_Yr_End"}</definedName>
    <definedName name="wrn.USIM_Data_Abbrev._3_2" localSheetId="1" hidden="1">{#N/A,#N/A,FALSE,"Expenditures";#N/A,#N/A,FALSE,"Property Placed In-Service";#N/A,#N/A,FALSE,"Removals";#N/A,#N/A,FALSE,"Retirements";#N/A,#N/A,FALSE,"CWIP Balances";#N/A,#N/A,FALSE,"CWIP_Expend_Ratios";#N/A,#N/A,FALSE,"CWIP_Yr_End"}</definedName>
    <definedName name="wrn.USIM_Data_Abbrev._3_2" localSheetId="8" hidden="1">{#N/A,#N/A,FALSE,"Expenditures";#N/A,#N/A,FALSE,"Property Placed In-Service";#N/A,#N/A,FALSE,"Removals";#N/A,#N/A,FALSE,"Retirements";#N/A,#N/A,FALSE,"CWIP Balances";#N/A,#N/A,FALSE,"CWIP_Expend_Ratios";#N/A,#N/A,FALSE,"CWIP_Yr_End"}</definedName>
    <definedName name="wrn.USIM_Data_Abbrev._3_2" localSheetId="10" hidden="1">{#N/A,#N/A,FALSE,"Expenditures";#N/A,#N/A,FALSE,"Property Placed In-Service";#N/A,#N/A,FALSE,"Removals";#N/A,#N/A,FALSE,"Retirements";#N/A,#N/A,FALSE,"CWIP Balances";#N/A,#N/A,FALSE,"CWIP_Expend_Ratios";#N/A,#N/A,FALSE,"CWIP_Yr_End"}</definedName>
    <definedName name="wrn.USIM_Data_Abbrev._3_2" hidden="1">{#N/A,#N/A,FALSE,"Expenditures";#N/A,#N/A,FALSE,"Property Placed In-Service";#N/A,#N/A,FALSE,"Removals";#N/A,#N/A,FALSE,"Retirements";#N/A,#N/A,FALSE,"CWIP Balances";#N/A,#N/A,FALSE,"CWIP_Expend_Ratios";#N/A,#N/A,FALSE,"CWIP_Yr_End"}</definedName>
    <definedName name="wrn.USIM_Data_Abbrev._3_3" localSheetId="2" hidden="1">{#N/A,#N/A,FALSE,"Expenditures";#N/A,#N/A,FALSE,"Property Placed In-Service";#N/A,#N/A,FALSE,"Removals";#N/A,#N/A,FALSE,"Retirements";#N/A,#N/A,FALSE,"CWIP Balances";#N/A,#N/A,FALSE,"CWIP_Expend_Ratios";#N/A,#N/A,FALSE,"CWIP_Yr_End"}</definedName>
    <definedName name="wrn.USIM_Data_Abbrev._3_3" localSheetId="1" hidden="1">{#N/A,#N/A,FALSE,"Expenditures";#N/A,#N/A,FALSE,"Property Placed In-Service";#N/A,#N/A,FALSE,"Removals";#N/A,#N/A,FALSE,"Retirements";#N/A,#N/A,FALSE,"CWIP Balances";#N/A,#N/A,FALSE,"CWIP_Expend_Ratios";#N/A,#N/A,FALSE,"CWIP_Yr_End"}</definedName>
    <definedName name="wrn.USIM_Data_Abbrev._3_3" localSheetId="8" hidden="1">{#N/A,#N/A,FALSE,"Expenditures";#N/A,#N/A,FALSE,"Property Placed In-Service";#N/A,#N/A,FALSE,"Removals";#N/A,#N/A,FALSE,"Retirements";#N/A,#N/A,FALSE,"CWIP Balances";#N/A,#N/A,FALSE,"CWIP_Expend_Ratios";#N/A,#N/A,FALSE,"CWIP_Yr_End"}</definedName>
    <definedName name="wrn.USIM_Data_Abbrev._3_3" localSheetId="10" hidden="1">{#N/A,#N/A,FALSE,"Expenditures";#N/A,#N/A,FALSE,"Property Placed In-Service";#N/A,#N/A,FALSE,"Removals";#N/A,#N/A,FALSE,"Retirements";#N/A,#N/A,FALSE,"CWIP Balances";#N/A,#N/A,FALSE,"CWIP_Expend_Ratios";#N/A,#N/A,FALSE,"CWIP_Yr_End"}</definedName>
    <definedName name="wrn.USIM_Data_Abbrev._3_3" hidden="1">{#N/A,#N/A,FALSE,"Expenditures";#N/A,#N/A,FALSE,"Property Placed In-Service";#N/A,#N/A,FALSE,"Removals";#N/A,#N/A,FALSE,"Retirements";#N/A,#N/A,FALSE,"CWIP Balances";#N/A,#N/A,FALSE,"CWIP_Expend_Ratios";#N/A,#N/A,FALSE,"CWIP_Yr_End"}</definedName>
    <definedName name="wrn.USIM_Data_Abbrev._4" localSheetId="2" hidden="1">{#N/A,#N/A,FALSE,"Expenditures";#N/A,#N/A,FALSE,"Property Placed In-Service";#N/A,#N/A,FALSE,"Removals";#N/A,#N/A,FALSE,"Retirements";#N/A,#N/A,FALSE,"CWIP Balances";#N/A,#N/A,FALSE,"CWIP_Expend_Ratios";#N/A,#N/A,FALSE,"CWIP_Yr_End"}</definedName>
    <definedName name="wrn.USIM_Data_Abbrev._4" localSheetId="1" hidden="1">{#N/A,#N/A,FALSE,"Expenditures";#N/A,#N/A,FALSE,"Property Placed In-Service";#N/A,#N/A,FALSE,"Removals";#N/A,#N/A,FALSE,"Retirements";#N/A,#N/A,FALSE,"CWIP Balances";#N/A,#N/A,FALSE,"CWIP_Expend_Ratios";#N/A,#N/A,FALSE,"CWIP_Yr_End"}</definedName>
    <definedName name="wrn.USIM_Data_Abbrev._4" localSheetId="8" hidden="1">{#N/A,#N/A,FALSE,"Expenditures";#N/A,#N/A,FALSE,"Property Placed In-Service";#N/A,#N/A,FALSE,"Removals";#N/A,#N/A,FALSE,"Retirements";#N/A,#N/A,FALSE,"CWIP Balances";#N/A,#N/A,FALSE,"CWIP_Expend_Ratios";#N/A,#N/A,FALSE,"CWIP_Yr_End"}</definedName>
    <definedName name="wrn.USIM_Data_Abbrev._4" localSheetId="10" hidden="1">{#N/A,#N/A,FALSE,"Expenditures";#N/A,#N/A,FALSE,"Property Placed In-Service";#N/A,#N/A,FALSE,"Removals";#N/A,#N/A,FALSE,"Retirements";#N/A,#N/A,FALSE,"CWIP Balances";#N/A,#N/A,FALSE,"CWIP_Expend_Ratios";#N/A,#N/A,FALSE,"CWIP_Yr_End"}</definedName>
    <definedName name="wrn.USIM_Data_Abbrev._4" hidden="1">{#N/A,#N/A,FALSE,"Expenditures";#N/A,#N/A,FALSE,"Property Placed In-Service";#N/A,#N/A,FALSE,"Removals";#N/A,#N/A,FALSE,"Retirements";#N/A,#N/A,FALSE,"CWIP Balances";#N/A,#N/A,FALSE,"CWIP_Expend_Ratios";#N/A,#N/A,FALSE,"CWIP_Yr_End"}</definedName>
    <definedName name="wrn.USIM_Data_Abbrev._4_1" localSheetId="2" hidden="1">{#N/A,#N/A,FALSE,"Expenditures";#N/A,#N/A,FALSE,"Property Placed In-Service";#N/A,#N/A,FALSE,"Removals";#N/A,#N/A,FALSE,"Retirements";#N/A,#N/A,FALSE,"CWIP Balances";#N/A,#N/A,FALSE,"CWIP_Expend_Ratios";#N/A,#N/A,FALSE,"CWIP_Yr_End"}</definedName>
    <definedName name="wrn.USIM_Data_Abbrev._4_1" localSheetId="1" hidden="1">{#N/A,#N/A,FALSE,"Expenditures";#N/A,#N/A,FALSE,"Property Placed In-Service";#N/A,#N/A,FALSE,"Removals";#N/A,#N/A,FALSE,"Retirements";#N/A,#N/A,FALSE,"CWIP Balances";#N/A,#N/A,FALSE,"CWIP_Expend_Ratios";#N/A,#N/A,FALSE,"CWIP_Yr_End"}</definedName>
    <definedName name="wrn.USIM_Data_Abbrev._4_1" localSheetId="8" hidden="1">{#N/A,#N/A,FALSE,"Expenditures";#N/A,#N/A,FALSE,"Property Placed In-Service";#N/A,#N/A,FALSE,"Removals";#N/A,#N/A,FALSE,"Retirements";#N/A,#N/A,FALSE,"CWIP Balances";#N/A,#N/A,FALSE,"CWIP_Expend_Ratios";#N/A,#N/A,FALSE,"CWIP_Yr_End"}</definedName>
    <definedName name="wrn.USIM_Data_Abbrev._4_1" localSheetId="10" hidden="1">{#N/A,#N/A,FALSE,"Expenditures";#N/A,#N/A,FALSE,"Property Placed In-Service";#N/A,#N/A,FALSE,"Removals";#N/A,#N/A,FALSE,"Retirements";#N/A,#N/A,FALSE,"CWIP Balances";#N/A,#N/A,FALSE,"CWIP_Expend_Ratios";#N/A,#N/A,FALSE,"CWIP_Yr_End"}</definedName>
    <definedName name="wrn.USIM_Data_Abbrev._4_1" hidden="1">{#N/A,#N/A,FALSE,"Expenditures";#N/A,#N/A,FALSE,"Property Placed In-Service";#N/A,#N/A,FALSE,"Removals";#N/A,#N/A,FALSE,"Retirements";#N/A,#N/A,FALSE,"CWIP Balances";#N/A,#N/A,FALSE,"CWIP_Expend_Ratios";#N/A,#N/A,FALSE,"CWIP_Yr_End"}</definedName>
    <definedName name="wrn.USIM_Data_Abbrev._4_2" localSheetId="2" hidden="1">{#N/A,#N/A,FALSE,"Expenditures";#N/A,#N/A,FALSE,"Property Placed In-Service";#N/A,#N/A,FALSE,"Removals";#N/A,#N/A,FALSE,"Retirements";#N/A,#N/A,FALSE,"CWIP Balances";#N/A,#N/A,FALSE,"CWIP_Expend_Ratios";#N/A,#N/A,FALSE,"CWIP_Yr_End"}</definedName>
    <definedName name="wrn.USIM_Data_Abbrev._4_2" localSheetId="1" hidden="1">{#N/A,#N/A,FALSE,"Expenditures";#N/A,#N/A,FALSE,"Property Placed In-Service";#N/A,#N/A,FALSE,"Removals";#N/A,#N/A,FALSE,"Retirements";#N/A,#N/A,FALSE,"CWIP Balances";#N/A,#N/A,FALSE,"CWIP_Expend_Ratios";#N/A,#N/A,FALSE,"CWIP_Yr_End"}</definedName>
    <definedName name="wrn.USIM_Data_Abbrev._4_2" localSheetId="8" hidden="1">{#N/A,#N/A,FALSE,"Expenditures";#N/A,#N/A,FALSE,"Property Placed In-Service";#N/A,#N/A,FALSE,"Removals";#N/A,#N/A,FALSE,"Retirements";#N/A,#N/A,FALSE,"CWIP Balances";#N/A,#N/A,FALSE,"CWIP_Expend_Ratios";#N/A,#N/A,FALSE,"CWIP_Yr_End"}</definedName>
    <definedName name="wrn.USIM_Data_Abbrev._4_2" localSheetId="10" hidden="1">{#N/A,#N/A,FALSE,"Expenditures";#N/A,#N/A,FALSE,"Property Placed In-Service";#N/A,#N/A,FALSE,"Removals";#N/A,#N/A,FALSE,"Retirements";#N/A,#N/A,FALSE,"CWIP Balances";#N/A,#N/A,FALSE,"CWIP_Expend_Ratios";#N/A,#N/A,FALSE,"CWIP_Yr_End"}</definedName>
    <definedName name="wrn.USIM_Data_Abbrev._4_2" hidden="1">{#N/A,#N/A,FALSE,"Expenditures";#N/A,#N/A,FALSE,"Property Placed In-Service";#N/A,#N/A,FALSE,"Removals";#N/A,#N/A,FALSE,"Retirements";#N/A,#N/A,FALSE,"CWIP Balances";#N/A,#N/A,FALSE,"CWIP_Expend_Ratios";#N/A,#N/A,FALSE,"CWIP_Yr_End"}</definedName>
    <definedName name="wrn.USIM_Data_Abbrev._4_3" localSheetId="2" hidden="1">{#N/A,#N/A,FALSE,"Expenditures";#N/A,#N/A,FALSE,"Property Placed In-Service";#N/A,#N/A,FALSE,"Removals";#N/A,#N/A,FALSE,"Retirements";#N/A,#N/A,FALSE,"CWIP Balances";#N/A,#N/A,FALSE,"CWIP_Expend_Ratios";#N/A,#N/A,FALSE,"CWIP_Yr_End"}</definedName>
    <definedName name="wrn.USIM_Data_Abbrev._4_3" localSheetId="1" hidden="1">{#N/A,#N/A,FALSE,"Expenditures";#N/A,#N/A,FALSE,"Property Placed In-Service";#N/A,#N/A,FALSE,"Removals";#N/A,#N/A,FALSE,"Retirements";#N/A,#N/A,FALSE,"CWIP Balances";#N/A,#N/A,FALSE,"CWIP_Expend_Ratios";#N/A,#N/A,FALSE,"CWIP_Yr_End"}</definedName>
    <definedName name="wrn.USIM_Data_Abbrev._4_3" localSheetId="8" hidden="1">{#N/A,#N/A,FALSE,"Expenditures";#N/A,#N/A,FALSE,"Property Placed In-Service";#N/A,#N/A,FALSE,"Removals";#N/A,#N/A,FALSE,"Retirements";#N/A,#N/A,FALSE,"CWIP Balances";#N/A,#N/A,FALSE,"CWIP_Expend_Ratios";#N/A,#N/A,FALSE,"CWIP_Yr_End"}</definedName>
    <definedName name="wrn.USIM_Data_Abbrev._4_3" localSheetId="10" hidden="1">{#N/A,#N/A,FALSE,"Expenditures";#N/A,#N/A,FALSE,"Property Placed In-Service";#N/A,#N/A,FALSE,"Removals";#N/A,#N/A,FALSE,"Retirements";#N/A,#N/A,FALSE,"CWIP Balances";#N/A,#N/A,FALSE,"CWIP_Expend_Ratios";#N/A,#N/A,FALSE,"CWIP_Yr_End"}</definedName>
    <definedName name="wrn.USIM_Data_Abbrev._4_3" hidden="1">{#N/A,#N/A,FALSE,"Expenditures";#N/A,#N/A,FALSE,"Property Placed In-Service";#N/A,#N/A,FALSE,"Removals";#N/A,#N/A,FALSE,"Retirements";#N/A,#N/A,FALSE,"CWIP Balances";#N/A,#N/A,FALSE,"CWIP_Expend_Ratios";#N/A,#N/A,FALSE,"CWIP_Yr_End"}</definedName>
    <definedName name="wrn.USIM_Data_Abbrev._5" localSheetId="2" hidden="1">{#N/A,#N/A,FALSE,"Expenditures";#N/A,#N/A,FALSE,"Property Placed In-Service";#N/A,#N/A,FALSE,"Removals";#N/A,#N/A,FALSE,"Retirements";#N/A,#N/A,FALSE,"CWIP Balances";#N/A,#N/A,FALSE,"CWIP_Expend_Ratios";#N/A,#N/A,FALSE,"CWIP_Yr_End"}</definedName>
    <definedName name="wrn.USIM_Data_Abbrev._5" localSheetId="1" hidden="1">{#N/A,#N/A,FALSE,"Expenditures";#N/A,#N/A,FALSE,"Property Placed In-Service";#N/A,#N/A,FALSE,"Removals";#N/A,#N/A,FALSE,"Retirements";#N/A,#N/A,FALSE,"CWIP Balances";#N/A,#N/A,FALSE,"CWIP_Expend_Ratios";#N/A,#N/A,FALSE,"CWIP_Yr_End"}</definedName>
    <definedName name="wrn.USIM_Data_Abbrev._5" localSheetId="8" hidden="1">{#N/A,#N/A,FALSE,"Expenditures";#N/A,#N/A,FALSE,"Property Placed In-Service";#N/A,#N/A,FALSE,"Removals";#N/A,#N/A,FALSE,"Retirements";#N/A,#N/A,FALSE,"CWIP Balances";#N/A,#N/A,FALSE,"CWIP_Expend_Ratios";#N/A,#N/A,FALSE,"CWIP_Yr_End"}</definedName>
    <definedName name="wrn.USIM_Data_Abbrev._5" localSheetId="10" hidden="1">{#N/A,#N/A,FALSE,"Expenditures";#N/A,#N/A,FALSE,"Property Placed In-Service";#N/A,#N/A,FALSE,"Removals";#N/A,#N/A,FALSE,"Retirements";#N/A,#N/A,FALSE,"CWIP Balances";#N/A,#N/A,FALSE,"CWIP_Expend_Ratios";#N/A,#N/A,FALSE,"CWIP_Yr_End"}</definedName>
    <definedName name="wrn.USIM_Data_Abbrev._5" hidden="1">{#N/A,#N/A,FALSE,"Expenditures";#N/A,#N/A,FALSE,"Property Placed In-Service";#N/A,#N/A,FALSE,"Removals";#N/A,#N/A,FALSE,"Retirements";#N/A,#N/A,FALSE,"CWIP Balances";#N/A,#N/A,FALSE,"CWIP_Expend_Ratios";#N/A,#N/A,FALSE,"CWIP_Yr_End"}</definedName>
    <definedName name="wrn.USIM_Data_Abbrev._5_1" localSheetId="2" hidden="1">{#N/A,#N/A,FALSE,"Expenditures";#N/A,#N/A,FALSE,"Property Placed In-Service";#N/A,#N/A,FALSE,"Removals";#N/A,#N/A,FALSE,"Retirements";#N/A,#N/A,FALSE,"CWIP Balances";#N/A,#N/A,FALSE,"CWIP_Expend_Ratios";#N/A,#N/A,FALSE,"CWIP_Yr_End"}</definedName>
    <definedName name="wrn.USIM_Data_Abbrev._5_1" localSheetId="1" hidden="1">{#N/A,#N/A,FALSE,"Expenditures";#N/A,#N/A,FALSE,"Property Placed In-Service";#N/A,#N/A,FALSE,"Removals";#N/A,#N/A,FALSE,"Retirements";#N/A,#N/A,FALSE,"CWIP Balances";#N/A,#N/A,FALSE,"CWIP_Expend_Ratios";#N/A,#N/A,FALSE,"CWIP_Yr_End"}</definedName>
    <definedName name="wrn.USIM_Data_Abbrev._5_1" localSheetId="8" hidden="1">{#N/A,#N/A,FALSE,"Expenditures";#N/A,#N/A,FALSE,"Property Placed In-Service";#N/A,#N/A,FALSE,"Removals";#N/A,#N/A,FALSE,"Retirements";#N/A,#N/A,FALSE,"CWIP Balances";#N/A,#N/A,FALSE,"CWIP_Expend_Ratios";#N/A,#N/A,FALSE,"CWIP_Yr_End"}</definedName>
    <definedName name="wrn.USIM_Data_Abbrev._5_1" localSheetId="10" hidden="1">{#N/A,#N/A,FALSE,"Expenditures";#N/A,#N/A,FALSE,"Property Placed In-Service";#N/A,#N/A,FALSE,"Removals";#N/A,#N/A,FALSE,"Retirements";#N/A,#N/A,FALSE,"CWIP Balances";#N/A,#N/A,FALSE,"CWIP_Expend_Ratios";#N/A,#N/A,FALSE,"CWIP_Yr_End"}</definedName>
    <definedName name="wrn.USIM_Data_Abbrev._5_1" hidden="1">{#N/A,#N/A,FALSE,"Expenditures";#N/A,#N/A,FALSE,"Property Placed In-Service";#N/A,#N/A,FALSE,"Removals";#N/A,#N/A,FALSE,"Retirements";#N/A,#N/A,FALSE,"CWIP Balances";#N/A,#N/A,FALSE,"CWIP_Expend_Ratios";#N/A,#N/A,FALSE,"CWIP_Yr_End"}</definedName>
    <definedName name="wrn.USIM_Data_Abbrev._5_2" localSheetId="2" hidden="1">{#N/A,#N/A,FALSE,"Expenditures";#N/A,#N/A,FALSE,"Property Placed In-Service";#N/A,#N/A,FALSE,"Removals";#N/A,#N/A,FALSE,"Retirements";#N/A,#N/A,FALSE,"CWIP Balances";#N/A,#N/A,FALSE,"CWIP_Expend_Ratios";#N/A,#N/A,FALSE,"CWIP_Yr_End"}</definedName>
    <definedName name="wrn.USIM_Data_Abbrev._5_2" localSheetId="1" hidden="1">{#N/A,#N/A,FALSE,"Expenditures";#N/A,#N/A,FALSE,"Property Placed In-Service";#N/A,#N/A,FALSE,"Removals";#N/A,#N/A,FALSE,"Retirements";#N/A,#N/A,FALSE,"CWIP Balances";#N/A,#N/A,FALSE,"CWIP_Expend_Ratios";#N/A,#N/A,FALSE,"CWIP_Yr_End"}</definedName>
    <definedName name="wrn.USIM_Data_Abbrev._5_2" localSheetId="8" hidden="1">{#N/A,#N/A,FALSE,"Expenditures";#N/A,#N/A,FALSE,"Property Placed In-Service";#N/A,#N/A,FALSE,"Removals";#N/A,#N/A,FALSE,"Retirements";#N/A,#N/A,FALSE,"CWIP Balances";#N/A,#N/A,FALSE,"CWIP_Expend_Ratios";#N/A,#N/A,FALSE,"CWIP_Yr_End"}</definedName>
    <definedName name="wrn.USIM_Data_Abbrev._5_2" localSheetId="10" hidden="1">{#N/A,#N/A,FALSE,"Expenditures";#N/A,#N/A,FALSE,"Property Placed In-Service";#N/A,#N/A,FALSE,"Removals";#N/A,#N/A,FALSE,"Retirements";#N/A,#N/A,FALSE,"CWIP Balances";#N/A,#N/A,FALSE,"CWIP_Expend_Ratios";#N/A,#N/A,FALSE,"CWIP_Yr_End"}</definedName>
    <definedName name="wrn.USIM_Data_Abbrev._5_2" hidden="1">{#N/A,#N/A,FALSE,"Expenditures";#N/A,#N/A,FALSE,"Property Placed In-Service";#N/A,#N/A,FALSE,"Removals";#N/A,#N/A,FALSE,"Retirements";#N/A,#N/A,FALSE,"CWIP Balances";#N/A,#N/A,FALSE,"CWIP_Expend_Ratios";#N/A,#N/A,FALSE,"CWIP_Yr_End"}</definedName>
    <definedName name="wrn.USIM_Data_Abbrev._5_3" localSheetId="2" hidden="1">{#N/A,#N/A,FALSE,"Expenditures";#N/A,#N/A,FALSE,"Property Placed In-Service";#N/A,#N/A,FALSE,"Removals";#N/A,#N/A,FALSE,"Retirements";#N/A,#N/A,FALSE,"CWIP Balances";#N/A,#N/A,FALSE,"CWIP_Expend_Ratios";#N/A,#N/A,FALSE,"CWIP_Yr_End"}</definedName>
    <definedName name="wrn.USIM_Data_Abbrev._5_3" localSheetId="1" hidden="1">{#N/A,#N/A,FALSE,"Expenditures";#N/A,#N/A,FALSE,"Property Placed In-Service";#N/A,#N/A,FALSE,"Removals";#N/A,#N/A,FALSE,"Retirements";#N/A,#N/A,FALSE,"CWIP Balances";#N/A,#N/A,FALSE,"CWIP_Expend_Ratios";#N/A,#N/A,FALSE,"CWIP_Yr_End"}</definedName>
    <definedName name="wrn.USIM_Data_Abbrev._5_3" localSheetId="8" hidden="1">{#N/A,#N/A,FALSE,"Expenditures";#N/A,#N/A,FALSE,"Property Placed In-Service";#N/A,#N/A,FALSE,"Removals";#N/A,#N/A,FALSE,"Retirements";#N/A,#N/A,FALSE,"CWIP Balances";#N/A,#N/A,FALSE,"CWIP_Expend_Ratios";#N/A,#N/A,FALSE,"CWIP_Yr_End"}</definedName>
    <definedName name="wrn.USIM_Data_Abbrev._5_3" localSheetId="10" hidden="1">{#N/A,#N/A,FALSE,"Expenditures";#N/A,#N/A,FALSE,"Property Placed In-Service";#N/A,#N/A,FALSE,"Removals";#N/A,#N/A,FALSE,"Retirements";#N/A,#N/A,FALSE,"CWIP Balances";#N/A,#N/A,FALSE,"CWIP_Expend_Ratios";#N/A,#N/A,FALSE,"CWIP_Yr_End"}</definedName>
    <definedName name="wrn.USIM_Data_Abbrev._5_3" hidden="1">{#N/A,#N/A,FALSE,"Expenditures";#N/A,#N/A,FALSE,"Property Placed In-Service";#N/A,#N/A,FALSE,"Removals";#N/A,#N/A,FALSE,"Retirements";#N/A,#N/A,FALSE,"CWIP Balances";#N/A,#N/A,FALSE,"CWIP_Expend_Ratios";#N/A,#N/A,FALSE,"CWIP_Yr_End"}</definedName>
    <definedName name="wrn.USIM_Data_Abbrev3." localSheetId="2" hidden="1">{#N/A,#N/A,FALSE,"Expenditures";#N/A,#N/A,FALSE,"Property Placed In-Service";#N/A,#N/A,FALSE,"CWIP Balances"}</definedName>
    <definedName name="wrn.USIM_Data_Abbrev3." localSheetId="1" hidden="1">{#N/A,#N/A,FALSE,"Expenditures";#N/A,#N/A,FALSE,"Property Placed In-Service";#N/A,#N/A,FALSE,"CWIP Balances"}</definedName>
    <definedName name="wrn.USIM_Data_Abbrev3." localSheetId="8" hidden="1">{#N/A,#N/A,FALSE,"Expenditures";#N/A,#N/A,FALSE,"Property Placed In-Service";#N/A,#N/A,FALSE,"CWIP Balances"}</definedName>
    <definedName name="wrn.USIM_Data_Abbrev3." localSheetId="10" hidden="1">{#N/A,#N/A,FALSE,"Expenditures";#N/A,#N/A,FALSE,"Property Placed In-Service";#N/A,#N/A,FALSE,"CWIP Balances"}</definedName>
    <definedName name="wrn.USIM_Data_Abbrev3." hidden="1">{#N/A,#N/A,FALSE,"Expenditures";#N/A,#N/A,FALSE,"Property Placed In-Service";#N/A,#N/A,FALSE,"CWIP Balances"}</definedName>
    <definedName name="wrn.USIM_Data_Abbrev3._1" localSheetId="2" hidden="1">{#N/A,#N/A,FALSE,"Expenditures";#N/A,#N/A,FALSE,"Property Placed In-Service";#N/A,#N/A,FALSE,"CWIP Balances"}</definedName>
    <definedName name="wrn.USIM_Data_Abbrev3._1" localSheetId="1" hidden="1">{#N/A,#N/A,FALSE,"Expenditures";#N/A,#N/A,FALSE,"Property Placed In-Service";#N/A,#N/A,FALSE,"CWIP Balances"}</definedName>
    <definedName name="wrn.USIM_Data_Abbrev3._1" localSheetId="8" hidden="1">{#N/A,#N/A,FALSE,"Expenditures";#N/A,#N/A,FALSE,"Property Placed In-Service";#N/A,#N/A,FALSE,"CWIP Balances"}</definedName>
    <definedName name="wrn.USIM_Data_Abbrev3._1" localSheetId="10" hidden="1">{#N/A,#N/A,FALSE,"Expenditures";#N/A,#N/A,FALSE,"Property Placed In-Service";#N/A,#N/A,FALSE,"CWIP Balances"}</definedName>
    <definedName name="wrn.USIM_Data_Abbrev3._1" hidden="1">{#N/A,#N/A,FALSE,"Expenditures";#N/A,#N/A,FALSE,"Property Placed In-Service";#N/A,#N/A,FALSE,"CWIP Balances"}</definedName>
    <definedName name="wrn.USIM_Data_Abbrev3._1_1" localSheetId="2" hidden="1">{#N/A,#N/A,FALSE,"Expenditures";#N/A,#N/A,FALSE,"Property Placed In-Service";#N/A,#N/A,FALSE,"CWIP Balances"}</definedName>
    <definedName name="wrn.USIM_Data_Abbrev3._1_1" localSheetId="1" hidden="1">{#N/A,#N/A,FALSE,"Expenditures";#N/A,#N/A,FALSE,"Property Placed In-Service";#N/A,#N/A,FALSE,"CWIP Balances"}</definedName>
    <definedName name="wrn.USIM_Data_Abbrev3._1_1" localSheetId="8" hidden="1">{#N/A,#N/A,FALSE,"Expenditures";#N/A,#N/A,FALSE,"Property Placed In-Service";#N/A,#N/A,FALSE,"CWIP Balances"}</definedName>
    <definedName name="wrn.USIM_Data_Abbrev3._1_1" localSheetId="10" hidden="1">{#N/A,#N/A,FALSE,"Expenditures";#N/A,#N/A,FALSE,"Property Placed In-Service";#N/A,#N/A,FALSE,"CWIP Balances"}</definedName>
    <definedName name="wrn.USIM_Data_Abbrev3._1_1" hidden="1">{#N/A,#N/A,FALSE,"Expenditures";#N/A,#N/A,FALSE,"Property Placed In-Service";#N/A,#N/A,FALSE,"CWIP Balances"}</definedName>
    <definedName name="wrn.USIM_Data_Abbrev3._1_2" localSheetId="2" hidden="1">{#N/A,#N/A,FALSE,"Expenditures";#N/A,#N/A,FALSE,"Property Placed In-Service";#N/A,#N/A,FALSE,"CWIP Balances"}</definedName>
    <definedName name="wrn.USIM_Data_Abbrev3._1_2" localSheetId="1" hidden="1">{#N/A,#N/A,FALSE,"Expenditures";#N/A,#N/A,FALSE,"Property Placed In-Service";#N/A,#N/A,FALSE,"CWIP Balances"}</definedName>
    <definedName name="wrn.USIM_Data_Abbrev3._1_2" localSheetId="8" hidden="1">{#N/A,#N/A,FALSE,"Expenditures";#N/A,#N/A,FALSE,"Property Placed In-Service";#N/A,#N/A,FALSE,"CWIP Balances"}</definedName>
    <definedName name="wrn.USIM_Data_Abbrev3._1_2" localSheetId="10" hidden="1">{#N/A,#N/A,FALSE,"Expenditures";#N/A,#N/A,FALSE,"Property Placed In-Service";#N/A,#N/A,FALSE,"CWIP Balances"}</definedName>
    <definedName name="wrn.USIM_Data_Abbrev3._1_2" hidden="1">{#N/A,#N/A,FALSE,"Expenditures";#N/A,#N/A,FALSE,"Property Placed In-Service";#N/A,#N/A,FALSE,"CWIP Balances"}</definedName>
    <definedName name="wrn.USIM_Data_Abbrev3._1_3" localSheetId="2" hidden="1">{#N/A,#N/A,FALSE,"Expenditures";#N/A,#N/A,FALSE,"Property Placed In-Service";#N/A,#N/A,FALSE,"CWIP Balances"}</definedName>
    <definedName name="wrn.USIM_Data_Abbrev3._1_3" localSheetId="1" hidden="1">{#N/A,#N/A,FALSE,"Expenditures";#N/A,#N/A,FALSE,"Property Placed In-Service";#N/A,#N/A,FALSE,"CWIP Balances"}</definedName>
    <definedName name="wrn.USIM_Data_Abbrev3._1_3" localSheetId="8" hidden="1">{#N/A,#N/A,FALSE,"Expenditures";#N/A,#N/A,FALSE,"Property Placed In-Service";#N/A,#N/A,FALSE,"CWIP Balances"}</definedName>
    <definedName name="wrn.USIM_Data_Abbrev3._1_3" localSheetId="10" hidden="1">{#N/A,#N/A,FALSE,"Expenditures";#N/A,#N/A,FALSE,"Property Placed In-Service";#N/A,#N/A,FALSE,"CWIP Balances"}</definedName>
    <definedName name="wrn.USIM_Data_Abbrev3._1_3" hidden="1">{#N/A,#N/A,FALSE,"Expenditures";#N/A,#N/A,FALSE,"Property Placed In-Service";#N/A,#N/A,FALSE,"CWIP Balances"}</definedName>
    <definedName name="wrn.USIM_Data_Abbrev3._2" localSheetId="2" hidden="1">{#N/A,#N/A,FALSE,"Expenditures";#N/A,#N/A,FALSE,"Property Placed In-Service";#N/A,#N/A,FALSE,"CWIP Balances"}</definedName>
    <definedName name="wrn.USIM_Data_Abbrev3._2" localSheetId="1" hidden="1">{#N/A,#N/A,FALSE,"Expenditures";#N/A,#N/A,FALSE,"Property Placed In-Service";#N/A,#N/A,FALSE,"CWIP Balances"}</definedName>
    <definedName name="wrn.USIM_Data_Abbrev3._2" localSheetId="8" hidden="1">{#N/A,#N/A,FALSE,"Expenditures";#N/A,#N/A,FALSE,"Property Placed In-Service";#N/A,#N/A,FALSE,"CWIP Balances"}</definedName>
    <definedName name="wrn.USIM_Data_Abbrev3._2" localSheetId="10" hidden="1">{#N/A,#N/A,FALSE,"Expenditures";#N/A,#N/A,FALSE,"Property Placed In-Service";#N/A,#N/A,FALSE,"CWIP Balances"}</definedName>
    <definedName name="wrn.USIM_Data_Abbrev3._2" hidden="1">{#N/A,#N/A,FALSE,"Expenditures";#N/A,#N/A,FALSE,"Property Placed In-Service";#N/A,#N/A,FALSE,"CWIP Balances"}</definedName>
    <definedName name="wrn.USIM_Data_Abbrev3._2_1" localSheetId="2" hidden="1">{#N/A,#N/A,FALSE,"Expenditures";#N/A,#N/A,FALSE,"Property Placed In-Service";#N/A,#N/A,FALSE,"CWIP Balances"}</definedName>
    <definedName name="wrn.USIM_Data_Abbrev3._2_1" localSheetId="1" hidden="1">{#N/A,#N/A,FALSE,"Expenditures";#N/A,#N/A,FALSE,"Property Placed In-Service";#N/A,#N/A,FALSE,"CWIP Balances"}</definedName>
    <definedName name="wrn.USIM_Data_Abbrev3._2_1" localSheetId="8" hidden="1">{#N/A,#N/A,FALSE,"Expenditures";#N/A,#N/A,FALSE,"Property Placed In-Service";#N/A,#N/A,FALSE,"CWIP Balances"}</definedName>
    <definedName name="wrn.USIM_Data_Abbrev3._2_1" localSheetId="10" hidden="1">{#N/A,#N/A,FALSE,"Expenditures";#N/A,#N/A,FALSE,"Property Placed In-Service";#N/A,#N/A,FALSE,"CWIP Balances"}</definedName>
    <definedName name="wrn.USIM_Data_Abbrev3._2_1" hidden="1">{#N/A,#N/A,FALSE,"Expenditures";#N/A,#N/A,FALSE,"Property Placed In-Service";#N/A,#N/A,FALSE,"CWIP Balances"}</definedName>
    <definedName name="wrn.USIM_Data_Abbrev3._2_2" localSheetId="2" hidden="1">{#N/A,#N/A,FALSE,"Expenditures";#N/A,#N/A,FALSE,"Property Placed In-Service";#N/A,#N/A,FALSE,"CWIP Balances"}</definedName>
    <definedName name="wrn.USIM_Data_Abbrev3._2_2" localSheetId="1" hidden="1">{#N/A,#N/A,FALSE,"Expenditures";#N/A,#N/A,FALSE,"Property Placed In-Service";#N/A,#N/A,FALSE,"CWIP Balances"}</definedName>
    <definedName name="wrn.USIM_Data_Abbrev3._2_2" localSheetId="8" hidden="1">{#N/A,#N/A,FALSE,"Expenditures";#N/A,#N/A,FALSE,"Property Placed In-Service";#N/A,#N/A,FALSE,"CWIP Balances"}</definedName>
    <definedName name="wrn.USIM_Data_Abbrev3._2_2" localSheetId="10" hidden="1">{#N/A,#N/A,FALSE,"Expenditures";#N/A,#N/A,FALSE,"Property Placed In-Service";#N/A,#N/A,FALSE,"CWIP Balances"}</definedName>
    <definedName name="wrn.USIM_Data_Abbrev3._2_2" hidden="1">{#N/A,#N/A,FALSE,"Expenditures";#N/A,#N/A,FALSE,"Property Placed In-Service";#N/A,#N/A,FALSE,"CWIP Balances"}</definedName>
    <definedName name="wrn.USIM_Data_Abbrev3._2_3" localSheetId="2" hidden="1">{#N/A,#N/A,FALSE,"Expenditures";#N/A,#N/A,FALSE,"Property Placed In-Service";#N/A,#N/A,FALSE,"CWIP Balances"}</definedName>
    <definedName name="wrn.USIM_Data_Abbrev3._2_3" localSheetId="1" hidden="1">{#N/A,#N/A,FALSE,"Expenditures";#N/A,#N/A,FALSE,"Property Placed In-Service";#N/A,#N/A,FALSE,"CWIP Balances"}</definedName>
    <definedName name="wrn.USIM_Data_Abbrev3._2_3" localSheetId="8" hidden="1">{#N/A,#N/A,FALSE,"Expenditures";#N/A,#N/A,FALSE,"Property Placed In-Service";#N/A,#N/A,FALSE,"CWIP Balances"}</definedName>
    <definedName name="wrn.USIM_Data_Abbrev3._2_3" localSheetId="10" hidden="1">{#N/A,#N/A,FALSE,"Expenditures";#N/A,#N/A,FALSE,"Property Placed In-Service";#N/A,#N/A,FALSE,"CWIP Balances"}</definedName>
    <definedName name="wrn.USIM_Data_Abbrev3._2_3" hidden="1">{#N/A,#N/A,FALSE,"Expenditures";#N/A,#N/A,FALSE,"Property Placed In-Service";#N/A,#N/A,FALSE,"CWIP Balances"}</definedName>
    <definedName name="wrn.USIM_Data_Abbrev3._3" localSheetId="2" hidden="1">{#N/A,#N/A,FALSE,"Expenditures";#N/A,#N/A,FALSE,"Property Placed In-Service";#N/A,#N/A,FALSE,"CWIP Balances"}</definedName>
    <definedName name="wrn.USIM_Data_Abbrev3._3" localSheetId="1" hidden="1">{#N/A,#N/A,FALSE,"Expenditures";#N/A,#N/A,FALSE,"Property Placed In-Service";#N/A,#N/A,FALSE,"CWIP Balances"}</definedName>
    <definedName name="wrn.USIM_Data_Abbrev3._3" localSheetId="8" hidden="1">{#N/A,#N/A,FALSE,"Expenditures";#N/A,#N/A,FALSE,"Property Placed In-Service";#N/A,#N/A,FALSE,"CWIP Balances"}</definedName>
    <definedName name="wrn.USIM_Data_Abbrev3._3" localSheetId="10" hidden="1">{#N/A,#N/A,FALSE,"Expenditures";#N/A,#N/A,FALSE,"Property Placed In-Service";#N/A,#N/A,FALSE,"CWIP Balances"}</definedName>
    <definedName name="wrn.USIM_Data_Abbrev3._3" hidden="1">{#N/A,#N/A,FALSE,"Expenditures";#N/A,#N/A,FALSE,"Property Placed In-Service";#N/A,#N/A,FALSE,"CWIP Balances"}</definedName>
    <definedName name="wrn.USIM_Data_Abbrev3._3_1" localSheetId="2" hidden="1">{#N/A,#N/A,FALSE,"Expenditures";#N/A,#N/A,FALSE,"Property Placed In-Service";#N/A,#N/A,FALSE,"CWIP Balances"}</definedName>
    <definedName name="wrn.USIM_Data_Abbrev3._3_1" localSheetId="1" hidden="1">{#N/A,#N/A,FALSE,"Expenditures";#N/A,#N/A,FALSE,"Property Placed In-Service";#N/A,#N/A,FALSE,"CWIP Balances"}</definedName>
    <definedName name="wrn.USIM_Data_Abbrev3._3_1" localSheetId="8" hidden="1">{#N/A,#N/A,FALSE,"Expenditures";#N/A,#N/A,FALSE,"Property Placed In-Service";#N/A,#N/A,FALSE,"CWIP Balances"}</definedName>
    <definedName name="wrn.USIM_Data_Abbrev3._3_1" localSheetId="10" hidden="1">{#N/A,#N/A,FALSE,"Expenditures";#N/A,#N/A,FALSE,"Property Placed In-Service";#N/A,#N/A,FALSE,"CWIP Balances"}</definedName>
    <definedName name="wrn.USIM_Data_Abbrev3._3_1" hidden="1">{#N/A,#N/A,FALSE,"Expenditures";#N/A,#N/A,FALSE,"Property Placed In-Service";#N/A,#N/A,FALSE,"CWIP Balances"}</definedName>
    <definedName name="wrn.USIM_Data_Abbrev3._3_2" localSheetId="2" hidden="1">{#N/A,#N/A,FALSE,"Expenditures";#N/A,#N/A,FALSE,"Property Placed In-Service";#N/A,#N/A,FALSE,"CWIP Balances"}</definedName>
    <definedName name="wrn.USIM_Data_Abbrev3._3_2" localSheetId="1" hidden="1">{#N/A,#N/A,FALSE,"Expenditures";#N/A,#N/A,FALSE,"Property Placed In-Service";#N/A,#N/A,FALSE,"CWIP Balances"}</definedName>
    <definedName name="wrn.USIM_Data_Abbrev3._3_2" localSheetId="8" hidden="1">{#N/A,#N/A,FALSE,"Expenditures";#N/A,#N/A,FALSE,"Property Placed In-Service";#N/A,#N/A,FALSE,"CWIP Balances"}</definedName>
    <definedName name="wrn.USIM_Data_Abbrev3._3_2" localSheetId="10" hidden="1">{#N/A,#N/A,FALSE,"Expenditures";#N/A,#N/A,FALSE,"Property Placed In-Service";#N/A,#N/A,FALSE,"CWIP Balances"}</definedName>
    <definedName name="wrn.USIM_Data_Abbrev3._3_2" hidden="1">{#N/A,#N/A,FALSE,"Expenditures";#N/A,#N/A,FALSE,"Property Placed In-Service";#N/A,#N/A,FALSE,"CWIP Balances"}</definedName>
    <definedName name="wrn.USIM_Data_Abbrev3._3_3" localSheetId="2" hidden="1">{#N/A,#N/A,FALSE,"Expenditures";#N/A,#N/A,FALSE,"Property Placed In-Service";#N/A,#N/A,FALSE,"CWIP Balances"}</definedName>
    <definedName name="wrn.USIM_Data_Abbrev3._3_3" localSheetId="1" hidden="1">{#N/A,#N/A,FALSE,"Expenditures";#N/A,#N/A,FALSE,"Property Placed In-Service";#N/A,#N/A,FALSE,"CWIP Balances"}</definedName>
    <definedName name="wrn.USIM_Data_Abbrev3._3_3" localSheetId="8" hidden="1">{#N/A,#N/A,FALSE,"Expenditures";#N/A,#N/A,FALSE,"Property Placed In-Service";#N/A,#N/A,FALSE,"CWIP Balances"}</definedName>
    <definedName name="wrn.USIM_Data_Abbrev3._3_3" localSheetId="10" hidden="1">{#N/A,#N/A,FALSE,"Expenditures";#N/A,#N/A,FALSE,"Property Placed In-Service";#N/A,#N/A,FALSE,"CWIP Balances"}</definedName>
    <definedName name="wrn.USIM_Data_Abbrev3._3_3" hidden="1">{#N/A,#N/A,FALSE,"Expenditures";#N/A,#N/A,FALSE,"Property Placed In-Service";#N/A,#N/A,FALSE,"CWIP Balances"}</definedName>
    <definedName name="wrn.USIM_Data_Abbrev3._4" localSheetId="2" hidden="1">{#N/A,#N/A,FALSE,"Expenditures";#N/A,#N/A,FALSE,"Property Placed In-Service";#N/A,#N/A,FALSE,"CWIP Balances"}</definedName>
    <definedName name="wrn.USIM_Data_Abbrev3._4" localSheetId="1" hidden="1">{#N/A,#N/A,FALSE,"Expenditures";#N/A,#N/A,FALSE,"Property Placed In-Service";#N/A,#N/A,FALSE,"CWIP Balances"}</definedName>
    <definedName name="wrn.USIM_Data_Abbrev3._4" localSheetId="8" hidden="1">{#N/A,#N/A,FALSE,"Expenditures";#N/A,#N/A,FALSE,"Property Placed In-Service";#N/A,#N/A,FALSE,"CWIP Balances"}</definedName>
    <definedName name="wrn.USIM_Data_Abbrev3._4" localSheetId="10" hidden="1">{#N/A,#N/A,FALSE,"Expenditures";#N/A,#N/A,FALSE,"Property Placed In-Service";#N/A,#N/A,FALSE,"CWIP Balances"}</definedName>
    <definedName name="wrn.USIM_Data_Abbrev3._4" hidden="1">{#N/A,#N/A,FALSE,"Expenditures";#N/A,#N/A,FALSE,"Property Placed In-Service";#N/A,#N/A,FALSE,"CWIP Balances"}</definedName>
    <definedName name="wrn.USIM_Data_Abbrev3._4_1" localSheetId="2" hidden="1">{#N/A,#N/A,FALSE,"Expenditures";#N/A,#N/A,FALSE,"Property Placed In-Service";#N/A,#N/A,FALSE,"CWIP Balances"}</definedName>
    <definedName name="wrn.USIM_Data_Abbrev3._4_1" localSheetId="1" hidden="1">{#N/A,#N/A,FALSE,"Expenditures";#N/A,#N/A,FALSE,"Property Placed In-Service";#N/A,#N/A,FALSE,"CWIP Balances"}</definedName>
    <definedName name="wrn.USIM_Data_Abbrev3._4_1" localSheetId="8" hidden="1">{#N/A,#N/A,FALSE,"Expenditures";#N/A,#N/A,FALSE,"Property Placed In-Service";#N/A,#N/A,FALSE,"CWIP Balances"}</definedName>
    <definedName name="wrn.USIM_Data_Abbrev3._4_1" localSheetId="10" hidden="1">{#N/A,#N/A,FALSE,"Expenditures";#N/A,#N/A,FALSE,"Property Placed In-Service";#N/A,#N/A,FALSE,"CWIP Balances"}</definedName>
    <definedName name="wrn.USIM_Data_Abbrev3._4_1" hidden="1">{#N/A,#N/A,FALSE,"Expenditures";#N/A,#N/A,FALSE,"Property Placed In-Service";#N/A,#N/A,FALSE,"CWIP Balances"}</definedName>
    <definedName name="wrn.USIM_Data_Abbrev3._4_2" localSheetId="2" hidden="1">{#N/A,#N/A,FALSE,"Expenditures";#N/A,#N/A,FALSE,"Property Placed In-Service";#N/A,#N/A,FALSE,"CWIP Balances"}</definedName>
    <definedName name="wrn.USIM_Data_Abbrev3._4_2" localSheetId="1" hidden="1">{#N/A,#N/A,FALSE,"Expenditures";#N/A,#N/A,FALSE,"Property Placed In-Service";#N/A,#N/A,FALSE,"CWIP Balances"}</definedName>
    <definedName name="wrn.USIM_Data_Abbrev3._4_2" localSheetId="8" hidden="1">{#N/A,#N/A,FALSE,"Expenditures";#N/A,#N/A,FALSE,"Property Placed In-Service";#N/A,#N/A,FALSE,"CWIP Balances"}</definedName>
    <definedName name="wrn.USIM_Data_Abbrev3._4_2" localSheetId="10" hidden="1">{#N/A,#N/A,FALSE,"Expenditures";#N/A,#N/A,FALSE,"Property Placed In-Service";#N/A,#N/A,FALSE,"CWIP Balances"}</definedName>
    <definedName name="wrn.USIM_Data_Abbrev3._4_2" hidden="1">{#N/A,#N/A,FALSE,"Expenditures";#N/A,#N/A,FALSE,"Property Placed In-Service";#N/A,#N/A,FALSE,"CWIP Balances"}</definedName>
    <definedName name="wrn.USIM_Data_Abbrev3._4_3" localSheetId="2" hidden="1">{#N/A,#N/A,FALSE,"Expenditures";#N/A,#N/A,FALSE,"Property Placed In-Service";#N/A,#N/A,FALSE,"CWIP Balances"}</definedName>
    <definedName name="wrn.USIM_Data_Abbrev3._4_3" localSheetId="1" hidden="1">{#N/A,#N/A,FALSE,"Expenditures";#N/A,#N/A,FALSE,"Property Placed In-Service";#N/A,#N/A,FALSE,"CWIP Balances"}</definedName>
    <definedName name="wrn.USIM_Data_Abbrev3._4_3" localSheetId="8" hidden="1">{#N/A,#N/A,FALSE,"Expenditures";#N/A,#N/A,FALSE,"Property Placed In-Service";#N/A,#N/A,FALSE,"CWIP Balances"}</definedName>
    <definedName name="wrn.USIM_Data_Abbrev3._4_3" localSheetId="10" hidden="1">{#N/A,#N/A,FALSE,"Expenditures";#N/A,#N/A,FALSE,"Property Placed In-Service";#N/A,#N/A,FALSE,"CWIP Balances"}</definedName>
    <definedName name="wrn.USIM_Data_Abbrev3._4_3" hidden="1">{#N/A,#N/A,FALSE,"Expenditures";#N/A,#N/A,FALSE,"Property Placed In-Service";#N/A,#N/A,FALSE,"CWIP Balances"}</definedName>
    <definedName name="wrn.USIM_Data_Abbrev3._5" localSheetId="2" hidden="1">{#N/A,#N/A,FALSE,"Expenditures";#N/A,#N/A,FALSE,"Property Placed In-Service";#N/A,#N/A,FALSE,"CWIP Balances"}</definedName>
    <definedName name="wrn.USIM_Data_Abbrev3._5" localSheetId="1" hidden="1">{#N/A,#N/A,FALSE,"Expenditures";#N/A,#N/A,FALSE,"Property Placed In-Service";#N/A,#N/A,FALSE,"CWIP Balances"}</definedName>
    <definedName name="wrn.USIM_Data_Abbrev3._5" localSheetId="8" hidden="1">{#N/A,#N/A,FALSE,"Expenditures";#N/A,#N/A,FALSE,"Property Placed In-Service";#N/A,#N/A,FALSE,"CWIP Balances"}</definedName>
    <definedName name="wrn.USIM_Data_Abbrev3._5" localSheetId="10" hidden="1">{#N/A,#N/A,FALSE,"Expenditures";#N/A,#N/A,FALSE,"Property Placed In-Service";#N/A,#N/A,FALSE,"CWIP Balances"}</definedName>
    <definedName name="wrn.USIM_Data_Abbrev3._5" hidden="1">{#N/A,#N/A,FALSE,"Expenditures";#N/A,#N/A,FALSE,"Property Placed In-Service";#N/A,#N/A,FALSE,"CWIP Balances"}</definedName>
    <definedName name="wrn.USIM_Data_Abbrev3._5_1" localSheetId="2" hidden="1">{#N/A,#N/A,FALSE,"Expenditures";#N/A,#N/A,FALSE,"Property Placed In-Service";#N/A,#N/A,FALSE,"CWIP Balances"}</definedName>
    <definedName name="wrn.USIM_Data_Abbrev3._5_1" localSheetId="1" hidden="1">{#N/A,#N/A,FALSE,"Expenditures";#N/A,#N/A,FALSE,"Property Placed In-Service";#N/A,#N/A,FALSE,"CWIP Balances"}</definedName>
    <definedName name="wrn.USIM_Data_Abbrev3._5_1" localSheetId="8" hidden="1">{#N/A,#N/A,FALSE,"Expenditures";#N/A,#N/A,FALSE,"Property Placed In-Service";#N/A,#N/A,FALSE,"CWIP Balances"}</definedName>
    <definedName name="wrn.USIM_Data_Abbrev3._5_1" localSheetId="10" hidden="1">{#N/A,#N/A,FALSE,"Expenditures";#N/A,#N/A,FALSE,"Property Placed In-Service";#N/A,#N/A,FALSE,"CWIP Balances"}</definedName>
    <definedName name="wrn.USIM_Data_Abbrev3._5_1" hidden="1">{#N/A,#N/A,FALSE,"Expenditures";#N/A,#N/A,FALSE,"Property Placed In-Service";#N/A,#N/A,FALSE,"CWIP Balances"}</definedName>
    <definedName name="wrn.USIM_Data_Abbrev3._5_2" localSheetId="2" hidden="1">{#N/A,#N/A,FALSE,"Expenditures";#N/A,#N/A,FALSE,"Property Placed In-Service";#N/A,#N/A,FALSE,"CWIP Balances"}</definedName>
    <definedName name="wrn.USIM_Data_Abbrev3._5_2" localSheetId="1" hidden="1">{#N/A,#N/A,FALSE,"Expenditures";#N/A,#N/A,FALSE,"Property Placed In-Service";#N/A,#N/A,FALSE,"CWIP Balances"}</definedName>
    <definedName name="wrn.USIM_Data_Abbrev3._5_2" localSheetId="8" hidden="1">{#N/A,#N/A,FALSE,"Expenditures";#N/A,#N/A,FALSE,"Property Placed In-Service";#N/A,#N/A,FALSE,"CWIP Balances"}</definedName>
    <definedName name="wrn.USIM_Data_Abbrev3._5_2" localSheetId="10" hidden="1">{#N/A,#N/A,FALSE,"Expenditures";#N/A,#N/A,FALSE,"Property Placed In-Service";#N/A,#N/A,FALSE,"CWIP Balances"}</definedName>
    <definedName name="wrn.USIM_Data_Abbrev3._5_2" hidden="1">{#N/A,#N/A,FALSE,"Expenditures";#N/A,#N/A,FALSE,"Property Placed In-Service";#N/A,#N/A,FALSE,"CWIP Balances"}</definedName>
    <definedName name="wrn.USIM_Data_Abbrev3._5_3" localSheetId="2" hidden="1">{#N/A,#N/A,FALSE,"Expenditures";#N/A,#N/A,FALSE,"Property Placed In-Service";#N/A,#N/A,FALSE,"CWIP Balances"}</definedName>
    <definedName name="wrn.USIM_Data_Abbrev3._5_3" localSheetId="1" hidden="1">{#N/A,#N/A,FALSE,"Expenditures";#N/A,#N/A,FALSE,"Property Placed In-Service";#N/A,#N/A,FALSE,"CWIP Balances"}</definedName>
    <definedName name="wrn.USIM_Data_Abbrev3._5_3" localSheetId="8" hidden="1">{#N/A,#N/A,FALSE,"Expenditures";#N/A,#N/A,FALSE,"Property Placed In-Service";#N/A,#N/A,FALSE,"CWIP Balances"}</definedName>
    <definedName name="wrn.USIM_Data_Abbrev3._5_3" localSheetId="10" hidden="1">{#N/A,#N/A,FALSE,"Expenditures";#N/A,#N/A,FALSE,"Property Placed In-Service";#N/A,#N/A,FALSE,"CWIP Balances"}</definedName>
    <definedName name="wrn.USIM_Data_Abbrev3._5_3" hidden="1">{#N/A,#N/A,FALSE,"Expenditures";#N/A,#N/A,FALSE,"Property Placed In-Service";#N/A,#N/A,FALSE,"CWIP Balances"}</definedName>
    <definedName name="wrn.Valuation._.Committee."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irg._.Worksheets."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hidden="1">{#N/A,#N/A,FALSE,"1F";#N/A,#N/A,FALSE,"2Aand2B";#N/A,#N/A,FALSE,"2Cand2D";#N/A,#N/A,FALSE,"2F";#N/A,#N/A,FALSE,"2G";#N/A,#N/A,FALSE,"2H";#N/A,#N/A,FALSE,"2Land2M";#N/A,#N/A,FALSE,"2N";#N/A,#N/A,FALSE,"2T";#N/A,#N/A,FALSE,"2Uand2Ui";#N/A,#N/A,FALSE,"2V";#N/A,#N/A,FALSE,"2Xand2X1";#N/A,#N/A,FALSE,"2Y";#N/A,#N/A,FALSE,"2Z";#N/A,#N/A,FALSE,"2AA";#N/A,#N/A,FALSE,"2CCand2CC1";#N/A,#N/A,FALSE,"2LL1"}</definedName>
    <definedName name="wrn.Wacc." localSheetId="2" hidden="1">{"Area1",#N/A,FALSE,"OREWACC";"Area2",#N/A,FALSE,"OREWACC"}</definedName>
    <definedName name="wrn.Wacc." localSheetId="1" hidden="1">{"Area1",#N/A,FALSE,"OREWACC";"Area2",#N/A,FALSE,"OREWACC"}</definedName>
    <definedName name="wrn.Wacc." localSheetId="8" hidden="1">{"Area1",#N/A,FALSE,"OREWACC";"Area2",#N/A,FALSE,"OREWACC"}</definedName>
    <definedName name="wrn.Wacc." localSheetId="10" hidden="1">{"Area1",#N/A,FALSE,"OREWACC";"Area2",#N/A,FALSE,"OREWACC"}</definedName>
    <definedName name="wrn.Wacc." hidden="1">{"Area1",#N/A,FALSE,"OREWACC";"Area2",#N/A,FALSE,"OREWACC"}</definedName>
    <definedName name="wrn.Wacc._1" localSheetId="2" hidden="1">{"Area1",#N/A,FALSE,"OREWACC";"Area2",#N/A,FALSE,"OREWACC"}</definedName>
    <definedName name="wrn.Wacc._1" localSheetId="1" hidden="1">{"Area1",#N/A,FALSE,"OREWACC";"Area2",#N/A,FALSE,"OREWACC"}</definedName>
    <definedName name="wrn.Wacc._1" localSheetId="8" hidden="1">{"Area1",#N/A,FALSE,"OREWACC";"Area2",#N/A,FALSE,"OREWACC"}</definedName>
    <definedName name="wrn.Wacc._1" localSheetId="10" hidden="1">{"Area1",#N/A,FALSE,"OREWACC";"Area2",#N/A,FALSE,"OREWACC"}</definedName>
    <definedName name="wrn.Wacc._1" hidden="1">{"Area1",#N/A,FALSE,"OREWACC";"Area2",#N/A,FALSE,"OREWACC"}</definedName>
    <definedName name="wrn.work._.paper._.shcedules." localSheetId="2" hidden="1">{"summary1",#N/A,FALSE,"Summary of Values";"summary2",#N/A,FALSE,"Summary of Values";"weighted average returns",#N/A,FALSE,"WACC and WARA";"fixed asset detail",#N/A,FALSE,"Fixed Asset Detail"}</definedName>
    <definedName name="wrn.work._.paper._.shcedules." localSheetId="1" hidden="1">{"summary1",#N/A,FALSE,"Summary of Values";"summary2",#N/A,FALSE,"Summary of Values";"weighted average returns",#N/A,FALSE,"WACC and WARA";"fixed asset detail",#N/A,FALSE,"Fixed Asset Detail"}</definedName>
    <definedName name="wrn.work._.paper._.shcedules." localSheetId="8" hidden="1">{"summary1",#N/A,FALSE,"Summary of Values";"summary2",#N/A,FALSE,"Summary of Values";"weighted average returns",#N/A,FALSE,"WACC and WARA";"fixed asset detail",#N/A,FALSE,"Fixed Asset Detail"}</definedName>
    <definedName name="wrn.work._.paper._.shcedules." localSheetId="10"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work._.paper._.shcedules._1" localSheetId="2" hidden="1">{"summary1",#N/A,FALSE,"Summary of Values";"summary2",#N/A,FALSE,"Summary of Values";"weighted average returns",#N/A,FALSE,"WACC and WARA";"fixed asset detail",#N/A,FALSE,"Fixed Asset Detail"}</definedName>
    <definedName name="wrn.work._.paper._.shcedules._1" localSheetId="1" hidden="1">{"summary1",#N/A,FALSE,"Summary of Values";"summary2",#N/A,FALSE,"Summary of Values";"weighted average returns",#N/A,FALSE,"WACC and WARA";"fixed asset detail",#N/A,FALSE,"Fixed Asset Detail"}</definedName>
    <definedName name="wrn.work._.paper._.shcedules._1" localSheetId="8" hidden="1">{"summary1",#N/A,FALSE,"Summary of Values";"summary2",#N/A,FALSE,"Summary of Values";"weighted average returns",#N/A,FALSE,"WACC and WARA";"fixed asset detail",#N/A,FALSE,"Fixed Asset Detail"}</definedName>
    <definedName name="wrn.work._.paper._.shcedules._1" localSheetId="10" hidden="1">{"summary1",#N/A,FALSE,"Summary of Values";"summary2",#N/A,FALSE,"Summary of Values";"weighted average returns",#N/A,FALSE,"WACC and WARA";"fixed asset detail",#N/A,FALSE,"Fixed Asset Detail"}</definedName>
    <definedName name="wrn.work._.paper._.shcedules._1" hidden="1">{"summary1",#N/A,FALSE,"Summary of Values";"summary2",#N/A,FALSE,"Summary of Values";"weighted average returns",#N/A,FALSE,"WACC and WARA";"fixed asset detail",#N/A,FALSE,"Fixed Asset Detail"}</definedName>
    <definedName name="wrn.WWY." localSheetId="8" hidden="1">{#N/A;#N/A;FALSE;"WWY"}</definedName>
    <definedName name="wrn.WWY." localSheetId="10" hidden="1">{#N/A;#N/A;FALSE;"WWY"}</definedName>
    <definedName name="wrn.WWY." hidden="1">{#N/A;#N/A;FALSE;"WWY"}</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 localSheetId="2" hidden="1">{#N/A,#N/A,FALSE,"schA"}</definedName>
    <definedName name="www" localSheetId="1" hidden="1">{#N/A,#N/A,FALSE,"schA"}</definedName>
    <definedName name="www" localSheetId="8" hidden="1">{#N/A,#N/A,FALSE,"schA"}</definedName>
    <definedName name="www" localSheetId="10" hidden="1">{#N/A,#N/A,FALSE,"schA"}</definedName>
    <definedName name="www" hidden="1">{#N/A,#N/A,FALSE,"schA"}</definedName>
    <definedName name="www_1" localSheetId="2" hidden="1">{#N/A,#N/A,FALSE,"schA"}</definedName>
    <definedName name="www_1" localSheetId="1" hidden="1">{#N/A,#N/A,FALSE,"schA"}</definedName>
    <definedName name="www_1" localSheetId="8" hidden="1">{#N/A,#N/A,FALSE,"schA"}</definedName>
    <definedName name="www_1" localSheetId="10" hidden="1">{#N/A,#N/A,FALSE,"schA"}</definedName>
    <definedName name="www_1" hidden="1">{#N/A,#N/A,FALSE,"schA"}</definedName>
    <definedName name="www_1_1" localSheetId="2" hidden="1">{#N/A,#N/A,FALSE,"schA"}</definedName>
    <definedName name="www_1_1" localSheetId="1" hidden="1">{#N/A,#N/A,FALSE,"schA"}</definedName>
    <definedName name="www_1_1" localSheetId="8" hidden="1">{#N/A,#N/A,FALSE,"schA"}</definedName>
    <definedName name="www_1_1" localSheetId="10" hidden="1">{#N/A,#N/A,FALSE,"schA"}</definedName>
    <definedName name="www_1_1" hidden="1">{#N/A,#N/A,FALSE,"schA"}</definedName>
    <definedName name="www_1_2" localSheetId="2" hidden="1">{#N/A,#N/A,FALSE,"schA"}</definedName>
    <definedName name="www_1_2" localSheetId="1" hidden="1">{#N/A,#N/A,FALSE,"schA"}</definedName>
    <definedName name="www_1_2" localSheetId="8" hidden="1">{#N/A,#N/A,FALSE,"schA"}</definedName>
    <definedName name="www_1_2" localSheetId="10" hidden="1">{#N/A,#N/A,FALSE,"schA"}</definedName>
    <definedName name="www_1_2" hidden="1">{#N/A,#N/A,FALSE,"schA"}</definedName>
    <definedName name="www_1_3" localSheetId="2" hidden="1">{#N/A,#N/A,FALSE,"schA"}</definedName>
    <definedName name="www_1_3" localSheetId="1" hidden="1">{#N/A,#N/A,FALSE,"schA"}</definedName>
    <definedName name="www_1_3" localSheetId="8" hidden="1">{#N/A,#N/A,FALSE,"schA"}</definedName>
    <definedName name="www_1_3" localSheetId="10" hidden="1">{#N/A,#N/A,FALSE,"schA"}</definedName>
    <definedName name="www_1_3" hidden="1">{#N/A,#N/A,FALSE,"schA"}</definedName>
    <definedName name="www_2" localSheetId="2" hidden="1">{#N/A,#N/A,FALSE,"schA"}</definedName>
    <definedName name="www_2" localSheetId="1" hidden="1">{#N/A,#N/A,FALSE,"schA"}</definedName>
    <definedName name="www_2" localSheetId="8" hidden="1">{#N/A,#N/A,FALSE,"schA"}</definedName>
    <definedName name="www_2" localSheetId="10" hidden="1">{#N/A,#N/A,FALSE,"schA"}</definedName>
    <definedName name="www_2" hidden="1">{#N/A,#N/A,FALSE,"schA"}</definedName>
    <definedName name="www_2_1" localSheetId="2" hidden="1">{#N/A,#N/A,FALSE,"schA"}</definedName>
    <definedName name="www_2_1" localSheetId="1" hidden="1">{#N/A,#N/A,FALSE,"schA"}</definedName>
    <definedName name="www_2_1" localSheetId="8" hidden="1">{#N/A,#N/A,FALSE,"schA"}</definedName>
    <definedName name="www_2_1" localSheetId="10" hidden="1">{#N/A,#N/A,FALSE,"schA"}</definedName>
    <definedName name="www_2_1" hidden="1">{#N/A,#N/A,FALSE,"schA"}</definedName>
    <definedName name="www_2_2" localSheetId="2" hidden="1">{#N/A,#N/A,FALSE,"schA"}</definedName>
    <definedName name="www_2_2" localSheetId="1" hidden="1">{#N/A,#N/A,FALSE,"schA"}</definedName>
    <definedName name="www_2_2" localSheetId="8" hidden="1">{#N/A,#N/A,FALSE,"schA"}</definedName>
    <definedName name="www_2_2" localSheetId="10" hidden="1">{#N/A,#N/A,FALSE,"schA"}</definedName>
    <definedName name="www_2_2" hidden="1">{#N/A,#N/A,FALSE,"schA"}</definedName>
    <definedName name="www_2_3" localSheetId="2" hidden="1">{#N/A,#N/A,FALSE,"schA"}</definedName>
    <definedName name="www_2_3" localSheetId="1" hidden="1">{#N/A,#N/A,FALSE,"schA"}</definedName>
    <definedName name="www_2_3" localSheetId="8" hidden="1">{#N/A,#N/A,FALSE,"schA"}</definedName>
    <definedName name="www_2_3" localSheetId="10" hidden="1">{#N/A,#N/A,FALSE,"schA"}</definedName>
    <definedName name="www_2_3" hidden="1">{#N/A,#N/A,FALSE,"schA"}</definedName>
    <definedName name="www_3" localSheetId="2" hidden="1">{#N/A,#N/A,FALSE,"schA"}</definedName>
    <definedName name="www_3" localSheetId="1" hidden="1">{#N/A,#N/A,FALSE,"schA"}</definedName>
    <definedName name="www_3" localSheetId="8" hidden="1">{#N/A,#N/A,FALSE,"schA"}</definedName>
    <definedName name="www_3" localSheetId="10" hidden="1">{#N/A,#N/A,FALSE,"schA"}</definedName>
    <definedName name="www_3" hidden="1">{#N/A,#N/A,FALSE,"schA"}</definedName>
    <definedName name="www_3_1" localSheetId="2" hidden="1">{#N/A,#N/A,FALSE,"schA"}</definedName>
    <definedName name="www_3_1" localSheetId="1" hidden="1">{#N/A,#N/A,FALSE,"schA"}</definedName>
    <definedName name="www_3_1" localSheetId="8" hidden="1">{#N/A,#N/A,FALSE,"schA"}</definedName>
    <definedName name="www_3_1" localSheetId="10" hidden="1">{#N/A,#N/A,FALSE,"schA"}</definedName>
    <definedName name="www_3_1" hidden="1">{#N/A,#N/A,FALSE,"schA"}</definedName>
    <definedName name="www_3_2" localSheetId="2" hidden="1">{#N/A,#N/A,FALSE,"schA"}</definedName>
    <definedName name="www_3_2" localSheetId="1" hidden="1">{#N/A,#N/A,FALSE,"schA"}</definedName>
    <definedName name="www_3_2" localSheetId="8" hidden="1">{#N/A,#N/A,FALSE,"schA"}</definedName>
    <definedName name="www_3_2" localSheetId="10" hidden="1">{#N/A,#N/A,FALSE,"schA"}</definedName>
    <definedName name="www_3_2" hidden="1">{#N/A,#N/A,FALSE,"schA"}</definedName>
    <definedName name="www_3_3" localSheetId="2" hidden="1">{#N/A,#N/A,FALSE,"schA"}</definedName>
    <definedName name="www_3_3" localSheetId="1" hidden="1">{#N/A,#N/A,FALSE,"schA"}</definedName>
    <definedName name="www_3_3" localSheetId="8" hidden="1">{#N/A,#N/A,FALSE,"schA"}</definedName>
    <definedName name="www_3_3" localSheetId="10" hidden="1">{#N/A,#N/A,FALSE,"schA"}</definedName>
    <definedName name="www_3_3" hidden="1">{#N/A,#N/A,FALSE,"schA"}</definedName>
    <definedName name="www_4" localSheetId="2" hidden="1">{#N/A,#N/A,FALSE,"schA"}</definedName>
    <definedName name="www_4" localSheetId="1" hidden="1">{#N/A,#N/A,FALSE,"schA"}</definedName>
    <definedName name="www_4" localSheetId="8" hidden="1">{#N/A,#N/A,FALSE,"schA"}</definedName>
    <definedName name="www_4" localSheetId="10" hidden="1">{#N/A,#N/A,FALSE,"schA"}</definedName>
    <definedName name="www_4" hidden="1">{#N/A,#N/A,FALSE,"schA"}</definedName>
    <definedName name="www_4_1" localSheetId="2" hidden="1">{#N/A,#N/A,FALSE,"schA"}</definedName>
    <definedName name="www_4_1" localSheetId="1" hidden="1">{#N/A,#N/A,FALSE,"schA"}</definedName>
    <definedName name="www_4_1" localSheetId="8" hidden="1">{#N/A,#N/A,FALSE,"schA"}</definedName>
    <definedName name="www_4_1" localSheetId="10" hidden="1">{#N/A,#N/A,FALSE,"schA"}</definedName>
    <definedName name="www_4_1" hidden="1">{#N/A,#N/A,FALSE,"schA"}</definedName>
    <definedName name="www_4_2" localSheetId="2" hidden="1">{#N/A,#N/A,FALSE,"schA"}</definedName>
    <definedName name="www_4_2" localSheetId="1" hidden="1">{#N/A,#N/A,FALSE,"schA"}</definedName>
    <definedName name="www_4_2" localSheetId="8" hidden="1">{#N/A,#N/A,FALSE,"schA"}</definedName>
    <definedName name="www_4_2" localSheetId="10" hidden="1">{#N/A,#N/A,FALSE,"schA"}</definedName>
    <definedName name="www_4_2" hidden="1">{#N/A,#N/A,FALSE,"schA"}</definedName>
    <definedName name="www_4_3" localSheetId="2" hidden="1">{#N/A,#N/A,FALSE,"schA"}</definedName>
    <definedName name="www_4_3" localSheetId="1" hidden="1">{#N/A,#N/A,FALSE,"schA"}</definedName>
    <definedName name="www_4_3" localSheetId="8" hidden="1">{#N/A,#N/A,FALSE,"schA"}</definedName>
    <definedName name="www_4_3" localSheetId="10" hidden="1">{#N/A,#N/A,FALSE,"schA"}</definedName>
    <definedName name="www_4_3" hidden="1">{#N/A,#N/A,FALSE,"schA"}</definedName>
    <definedName name="www_5" localSheetId="2" hidden="1">{#N/A,#N/A,FALSE,"schA"}</definedName>
    <definedName name="www_5" localSheetId="1" hidden="1">{#N/A,#N/A,FALSE,"schA"}</definedName>
    <definedName name="www_5" localSheetId="8" hidden="1">{#N/A,#N/A,FALSE,"schA"}</definedName>
    <definedName name="www_5" localSheetId="10" hidden="1">{#N/A,#N/A,FALSE,"schA"}</definedName>
    <definedName name="www_5" hidden="1">{#N/A,#N/A,FALSE,"schA"}</definedName>
    <definedName name="www_5_1" localSheetId="2" hidden="1">{#N/A,#N/A,FALSE,"schA"}</definedName>
    <definedName name="www_5_1" localSheetId="1" hidden="1">{#N/A,#N/A,FALSE,"schA"}</definedName>
    <definedName name="www_5_1" localSheetId="8" hidden="1">{#N/A,#N/A,FALSE,"schA"}</definedName>
    <definedName name="www_5_1" localSheetId="10" hidden="1">{#N/A,#N/A,FALSE,"schA"}</definedName>
    <definedName name="www_5_1" hidden="1">{#N/A,#N/A,FALSE,"schA"}</definedName>
    <definedName name="www_5_2" localSheetId="2" hidden="1">{#N/A,#N/A,FALSE,"schA"}</definedName>
    <definedName name="www_5_2" localSheetId="1" hidden="1">{#N/A,#N/A,FALSE,"schA"}</definedName>
    <definedName name="www_5_2" localSheetId="8" hidden="1">{#N/A,#N/A,FALSE,"schA"}</definedName>
    <definedName name="www_5_2" localSheetId="10" hidden="1">{#N/A,#N/A,FALSE,"schA"}</definedName>
    <definedName name="www_5_2" hidden="1">{#N/A,#N/A,FALSE,"schA"}</definedName>
    <definedName name="www_5_3" localSheetId="2" hidden="1">{#N/A,#N/A,FALSE,"schA"}</definedName>
    <definedName name="www_5_3" localSheetId="1" hidden="1">{#N/A,#N/A,FALSE,"schA"}</definedName>
    <definedName name="www_5_3" localSheetId="8" hidden="1">{#N/A,#N/A,FALSE,"schA"}</definedName>
    <definedName name="www_5_3" localSheetId="10" hidden="1">{#N/A,#N/A,FALSE,"schA"}</definedName>
    <definedName name="www_5_3" hidden="1">{#N/A,#N/A,FALSE,"schA"}</definedName>
    <definedName name="wwww" localSheetId="2" hidden="1">{#N/A,#N/A,FALSE,"schA"}</definedName>
    <definedName name="wwww" localSheetId="1" hidden="1">{#N/A,#N/A,FALSE,"schA"}</definedName>
    <definedName name="wwww" localSheetId="8" hidden="1">{#N/A,#N/A,FALSE,"schA"}</definedName>
    <definedName name="wwww" localSheetId="10" hidden="1">{#N/A,#N/A,FALSE,"schA"}</definedName>
    <definedName name="wwww" hidden="1">{#N/A,#N/A,FALSE,"schA"}</definedName>
    <definedName name="wwww_1" localSheetId="2" hidden="1">{#N/A,#N/A,FALSE,"schA"}</definedName>
    <definedName name="wwww_1" localSheetId="1" hidden="1">{#N/A,#N/A,FALSE,"schA"}</definedName>
    <definedName name="wwww_1" localSheetId="8" hidden="1">{#N/A,#N/A,FALSE,"schA"}</definedName>
    <definedName name="wwww_1" localSheetId="10" hidden="1">{#N/A,#N/A,FALSE,"schA"}</definedName>
    <definedName name="wwww_1" hidden="1">{#N/A,#N/A,FALSE,"schA"}</definedName>
    <definedName name="wwww_1_1" localSheetId="2" hidden="1">{#N/A,#N/A,FALSE,"schA"}</definedName>
    <definedName name="wwww_1_1" localSheetId="1" hidden="1">{#N/A,#N/A,FALSE,"schA"}</definedName>
    <definedName name="wwww_1_1" localSheetId="8" hidden="1">{#N/A,#N/A,FALSE,"schA"}</definedName>
    <definedName name="wwww_1_1" localSheetId="10" hidden="1">{#N/A,#N/A,FALSE,"schA"}</definedName>
    <definedName name="wwww_1_1" hidden="1">{#N/A,#N/A,FALSE,"schA"}</definedName>
    <definedName name="wwww_1_2" localSheetId="2" hidden="1">{#N/A,#N/A,FALSE,"schA"}</definedName>
    <definedName name="wwww_1_2" localSheetId="1" hidden="1">{#N/A,#N/A,FALSE,"schA"}</definedName>
    <definedName name="wwww_1_2" localSheetId="8" hidden="1">{#N/A,#N/A,FALSE,"schA"}</definedName>
    <definedName name="wwww_1_2" localSheetId="10" hidden="1">{#N/A,#N/A,FALSE,"schA"}</definedName>
    <definedName name="wwww_1_2" hidden="1">{#N/A,#N/A,FALSE,"schA"}</definedName>
    <definedName name="wwww_1_3" localSheetId="2" hidden="1">{#N/A,#N/A,FALSE,"schA"}</definedName>
    <definedName name="wwww_1_3" localSheetId="1" hidden="1">{#N/A,#N/A,FALSE,"schA"}</definedName>
    <definedName name="wwww_1_3" localSheetId="8" hidden="1">{#N/A,#N/A,FALSE,"schA"}</definedName>
    <definedName name="wwww_1_3" localSheetId="10" hidden="1">{#N/A,#N/A,FALSE,"schA"}</definedName>
    <definedName name="wwww_1_3" hidden="1">{#N/A,#N/A,FALSE,"schA"}</definedName>
    <definedName name="wwww_2" localSheetId="2" hidden="1">{#N/A,#N/A,FALSE,"schA"}</definedName>
    <definedName name="wwww_2" localSheetId="1" hidden="1">{#N/A,#N/A,FALSE,"schA"}</definedName>
    <definedName name="wwww_2" localSheetId="8" hidden="1">{#N/A,#N/A,FALSE,"schA"}</definedName>
    <definedName name="wwww_2" localSheetId="10" hidden="1">{#N/A,#N/A,FALSE,"schA"}</definedName>
    <definedName name="wwww_2" hidden="1">{#N/A,#N/A,FALSE,"schA"}</definedName>
    <definedName name="wwww_2_1" localSheetId="2" hidden="1">{#N/A,#N/A,FALSE,"schA"}</definedName>
    <definedName name="wwww_2_1" localSheetId="1" hidden="1">{#N/A,#N/A,FALSE,"schA"}</definedName>
    <definedName name="wwww_2_1" localSheetId="8" hidden="1">{#N/A,#N/A,FALSE,"schA"}</definedName>
    <definedName name="wwww_2_1" localSheetId="10" hidden="1">{#N/A,#N/A,FALSE,"schA"}</definedName>
    <definedName name="wwww_2_1" hidden="1">{#N/A,#N/A,FALSE,"schA"}</definedName>
    <definedName name="wwww_2_2" localSheetId="2" hidden="1">{#N/A,#N/A,FALSE,"schA"}</definedName>
    <definedName name="wwww_2_2" localSheetId="1" hidden="1">{#N/A,#N/A,FALSE,"schA"}</definedName>
    <definedName name="wwww_2_2" localSheetId="8" hidden="1">{#N/A,#N/A,FALSE,"schA"}</definedName>
    <definedName name="wwww_2_2" localSheetId="10" hidden="1">{#N/A,#N/A,FALSE,"schA"}</definedName>
    <definedName name="wwww_2_2" hidden="1">{#N/A,#N/A,FALSE,"schA"}</definedName>
    <definedName name="wwww_2_3" localSheetId="2" hidden="1">{#N/A,#N/A,FALSE,"schA"}</definedName>
    <definedName name="wwww_2_3" localSheetId="1" hidden="1">{#N/A,#N/A,FALSE,"schA"}</definedName>
    <definedName name="wwww_2_3" localSheetId="8" hidden="1">{#N/A,#N/A,FALSE,"schA"}</definedName>
    <definedName name="wwww_2_3" localSheetId="10" hidden="1">{#N/A,#N/A,FALSE,"schA"}</definedName>
    <definedName name="wwww_2_3" hidden="1">{#N/A,#N/A,FALSE,"schA"}</definedName>
    <definedName name="wwww_3" localSheetId="2" hidden="1">{#N/A,#N/A,FALSE,"schA"}</definedName>
    <definedName name="wwww_3" localSheetId="1" hidden="1">{#N/A,#N/A,FALSE,"schA"}</definedName>
    <definedName name="wwww_3" localSheetId="8" hidden="1">{#N/A,#N/A,FALSE,"schA"}</definedName>
    <definedName name="wwww_3" localSheetId="10" hidden="1">{#N/A,#N/A,FALSE,"schA"}</definedName>
    <definedName name="wwww_3" hidden="1">{#N/A,#N/A,FALSE,"schA"}</definedName>
    <definedName name="wwww_3_1" localSheetId="2" hidden="1">{#N/A,#N/A,FALSE,"schA"}</definedName>
    <definedName name="wwww_3_1" localSheetId="1" hidden="1">{#N/A,#N/A,FALSE,"schA"}</definedName>
    <definedName name="wwww_3_1" localSheetId="8" hidden="1">{#N/A,#N/A,FALSE,"schA"}</definedName>
    <definedName name="wwww_3_1" localSheetId="10" hidden="1">{#N/A,#N/A,FALSE,"schA"}</definedName>
    <definedName name="wwww_3_1" hidden="1">{#N/A,#N/A,FALSE,"schA"}</definedName>
    <definedName name="wwww_3_2" localSheetId="2" hidden="1">{#N/A,#N/A,FALSE,"schA"}</definedName>
    <definedName name="wwww_3_2" localSheetId="1" hidden="1">{#N/A,#N/A,FALSE,"schA"}</definedName>
    <definedName name="wwww_3_2" localSheetId="8" hidden="1">{#N/A,#N/A,FALSE,"schA"}</definedName>
    <definedName name="wwww_3_2" localSheetId="10" hidden="1">{#N/A,#N/A,FALSE,"schA"}</definedName>
    <definedName name="wwww_3_2" hidden="1">{#N/A,#N/A,FALSE,"schA"}</definedName>
    <definedName name="wwww_3_3" localSheetId="2" hidden="1">{#N/A,#N/A,FALSE,"schA"}</definedName>
    <definedName name="wwww_3_3" localSheetId="1" hidden="1">{#N/A,#N/A,FALSE,"schA"}</definedName>
    <definedName name="wwww_3_3" localSheetId="8" hidden="1">{#N/A,#N/A,FALSE,"schA"}</definedName>
    <definedName name="wwww_3_3" localSheetId="10" hidden="1">{#N/A,#N/A,FALSE,"schA"}</definedName>
    <definedName name="wwww_3_3" hidden="1">{#N/A,#N/A,FALSE,"schA"}</definedName>
    <definedName name="wwww_4" localSheetId="2" hidden="1">{#N/A,#N/A,FALSE,"schA"}</definedName>
    <definedName name="wwww_4" localSheetId="1" hidden="1">{#N/A,#N/A,FALSE,"schA"}</definedName>
    <definedName name="wwww_4" localSheetId="8" hidden="1">{#N/A,#N/A,FALSE,"schA"}</definedName>
    <definedName name="wwww_4" localSheetId="10" hidden="1">{#N/A,#N/A,FALSE,"schA"}</definedName>
    <definedName name="wwww_4" hidden="1">{#N/A,#N/A,FALSE,"schA"}</definedName>
    <definedName name="wwww_4_1" localSheetId="2" hidden="1">{#N/A,#N/A,FALSE,"schA"}</definedName>
    <definedName name="wwww_4_1" localSheetId="1" hidden="1">{#N/A,#N/A,FALSE,"schA"}</definedName>
    <definedName name="wwww_4_1" localSheetId="8" hidden="1">{#N/A,#N/A,FALSE,"schA"}</definedName>
    <definedName name="wwww_4_1" localSheetId="10" hidden="1">{#N/A,#N/A,FALSE,"schA"}</definedName>
    <definedName name="wwww_4_1" hidden="1">{#N/A,#N/A,FALSE,"schA"}</definedName>
    <definedName name="wwww_4_2" localSheetId="2" hidden="1">{#N/A,#N/A,FALSE,"schA"}</definedName>
    <definedName name="wwww_4_2" localSheetId="1" hidden="1">{#N/A,#N/A,FALSE,"schA"}</definedName>
    <definedName name="wwww_4_2" localSheetId="8" hidden="1">{#N/A,#N/A,FALSE,"schA"}</definedName>
    <definedName name="wwww_4_2" localSheetId="10" hidden="1">{#N/A,#N/A,FALSE,"schA"}</definedName>
    <definedName name="wwww_4_2" hidden="1">{#N/A,#N/A,FALSE,"schA"}</definedName>
    <definedName name="wwww_4_3" localSheetId="2" hidden="1">{#N/A,#N/A,FALSE,"schA"}</definedName>
    <definedName name="wwww_4_3" localSheetId="1" hidden="1">{#N/A,#N/A,FALSE,"schA"}</definedName>
    <definedName name="wwww_4_3" localSheetId="8" hidden="1">{#N/A,#N/A,FALSE,"schA"}</definedName>
    <definedName name="wwww_4_3" localSheetId="10" hidden="1">{#N/A,#N/A,FALSE,"schA"}</definedName>
    <definedName name="wwww_4_3" hidden="1">{#N/A,#N/A,FALSE,"schA"}</definedName>
    <definedName name="wwww_5" localSheetId="2" hidden="1">{#N/A,#N/A,FALSE,"schA"}</definedName>
    <definedName name="wwww_5" localSheetId="1" hidden="1">{#N/A,#N/A,FALSE,"schA"}</definedName>
    <definedName name="wwww_5" localSheetId="8" hidden="1">{#N/A,#N/A,FALSE,"schA"}</definedName>
    <definedName name="wwww_5" localSheetId="10" hidden="1">{#N/A,#N/A,FALSE,"schA"}</definedName>
    <definedName name="wwww_5" hidden="1">{#N/A,#N/A,FALSE,"schA"}</definedName>
    <definedName name="wwww_5_1" localSheetId="2" hidden="1">{#N/A,#N/A,FALSE,"schA"}</definedName>
    <definedName name="wwww_5_1" localSheetId="1" hidden="1">{#N/A,#N/A,FALSE,"schA"}</definedName>
    <definedName name="wwww_5_1" localSheetId="8" hidden="1">{#N/A,#N/A,FALSE,"schA"}</definedName>
    <definedName name="wwww_5_1" localSheetId="10" hidden="1">{#N/A,#N/A,FALSE,"schA"}</definedName>
    <definedName name="wwww_5_1" hidden="1">{#N/A,#N/A,FALSE,"schA"}</definedName>
    <definedName name="wwww_5_2" localSheetId="2" hidden="1">{#N/A,#N/A,FALSE,"schA"}</definedName>
    <definedName name="wwww_5_2" localSheetId="1" hidden="1">{#N/A,#N/A,FALSE,"schA"}</definedName>
    <definedName name="wwww_5_2" localSheetId="8" hidden="1">{#N/A,#N/A,FALSE,"schA"}</definedName>
    <definedName name="wwww_5_2" localSheetId="10" hidden="1">{#N/A,#N/A,FALSE,"schA"}</definedName>
    <definedName name="wwww_5_2" hidden="1">{#N/A,#N/A,FALSE,"schA"}</definedName>
    <definedName name="wwww_5_3" localSheetId="2" hidden="1">{#N/A,#N/A,FALSE,"schA"}</definedName>
    <definedName name="wwww_5_3" localSheetId="1" hidden="1">{#N/A,#N/A,FALSE,"schA"}</definedName>
    <definedName name="wwww_5_3" localSheetId="8" hidden="1">{#N/A,#N/A,FALSE,"schA"}</definedName>
    <definedName name="wwww_5_3" localSheetId="10" hidden="1">{#N/A,#N/A,FALSE,"schA"}</definedName>
    <definedName name="wwww_5_3" hidden="1">{#N/A,#N/A,FALSE,"schA"}</definedName>
    <definedName name="x" localSheetId="2" hidden="1">{#N/A,#N/A,FALSE,"FY97";#N/A,#N/A,FALSE,"FY98";#N/A,#N/A,FALSE,"FY99";#N/A,#N/A,FALSE,"FY00";#N/A,#N/A,FALSE,"FY01"}</definedName>
    <definedName name="x" localSheetId="1" hidden="1">{#N/A,#N/A,FALSE,"FY97";#N/A,#N/A,FALSE,"FY98";#N/A,#N/A,FALSE,"FY99";#N/A,#N/A,FALSE,"FY00";#N/A,#N/A,FALSE,"FY01"}</definedName>
    <definedName name="x" localSheetId="8" hidden="1">{#N/A,#N/A,FALSE,"FY97";#N/A,#N/A,FALSE,"FY98";#N/A,#N/A,FALSE,"FY99";#N/A,#N/A,FALSE,"FY00";#N/A,#N/A,FALSE,"FY01"}</definedName>
    <definedName name="x" localSheetId="10" hidden="1">{#N/A,#N/A,FALSE,"FY97";#N/A,#N/A,FALSE,"FY98";#N/A,#N/A,FALSE,"FY99";#N/A,#N/A,FALSE,"FY00";#N/A,#N/A,FALSE,"FY01"}</definedName>
    <definedName name="x" hidden="1">{#N/A,#N/A,FALSE,"FY97";#N/A,#N/A,FALSE,"FY98";#N/A,#N/A,FALSE,"FY99";#N/A,#N/A,FALSE,"FY00";#N/A,#N/A,FALSE,"FY01"}</definedName>
    <definedName name="x_1" localSheetId="2" hidden="1">{#N/A,#N/A,FALSE,"FY97";#N/A,#N/A,FALSE,"FY98";#N/A,#N/A,FALSE,"FY99";#N/A,#N/A,FALSE,"FY00";#N/A,#N/A,FALSE,"FY01"}</definedName>
    <definedName name="x_1" localSheetId="1" hidden="1">{#N/A,#N/A,FALSE,"FY97";#N/A,#N/A,FALSE,"FY98";#N/A,#N/A,FALSE,"FY99";#N/A,#N/A,FALSE,"FY00";#N/A,#N/A,FALSE,"FY01"}</definedName>
    <definedName name="x_1" localSheetId="8" hidden="1">{#N/A,#N/A,FALSE,"FY97";#N/A,#N/A,FALSE,"FY98";#N/A,#N/A,FALSE,"FY99";#N/A,#N/A,FALSE,"FY00";#N/A,#N/A,FALSE,"FY01"}</definedName>
    <definedName name="x_1" localSheetId="10" hidden="1">{#N/A,#N/A,FALSE,"FY97";#N/A,#N/A,FALSE,"FY98";#N/A,#N/A,FALSE,"FY99";#N/A,#N/A,FALSE,"FY00";#N/A,#N/A,FALSE,"FY01"}</definedName>
    <definedName name="x_1" hidden="1">{#N/A,#N/A,FALSE,"FY97";#N/A,#N/A,FALSE,"FY98";#N/A,#N/A,FALSE,"FY99";#N/A,#N/A,FALSE,"FY00";#N/A,#N/A,FALSE,"FY01"}</definedName>
    <definedName name="Xcel" localSheetId="1">#REF!</definedName>
    <definedName name="Xcel_COS" localSheetId="1">#REF!</definedName>
    <definedName name="XREF_COLUMN_1" localSheetId="8" hidden="1">#REF!</definedName>
    <definedName name="XREF_COLUMN_1" localSheetId="10" hidden="1">#REF!</definedName>
    <definedName name="XREF_COLUMN_1" hidden="1">#REF!</definedName>
    <definedName name="XREF_COLUMN_2" localSheetId="8" hidden="1">#REF!</definedName>
    <definedName name="XREF_COLUMN_2" localSheetId="10" hidden="1">#REF!</definedName>
    <definedName name="XREF_COLUMN_2" hidden="1">#REF!</definedName>
    <definedName name="XREF_COLUMN_3" localSheetId="8" hidden="1">#REF!</definedName>
    <definedName name="XREF_COLUMN_3" localSheetId="10" hidden="1">#REF!</definedName>
    <definedName name="XREF_COLUMN_3" hidden="1">#REF!</definedName>
    <definedName name="XREF_COLUMN_6" localSheetId="10" hidden="1">#REF!</definedName>
    <definedName name="XREF_COLUMN_6" hidden="1">#REF!</definedName>
    <definedName name="XREF_COLUMN_7" localSheetId="10" hidden="1">#REF!</definedName>
    <definedName name="XREF_COLUMN_7" hidden="1">#REF!</definedName>
    <definedName name="XREF_COLUMN_8" localSheetId="10" hidden="1">#REF!</definedName>
    <definedName name="XREF_COLUMN_8" hidden="1">#REF!</definedName>
    <definedName name="XREF_COLUMN_9" localSheetId="10" hidden="1">#REF!</definedName>
    <definedName name="XREF_COLUMN_9" hidden="1">#REF!</definedName>
    <definedName name="XRefActiveRow" localSheetId="10" hidden="1">#REF!</definedName>
    <definedName name="XRefActiveRow" hidden="1">#REF!</definedName>
    <definedName name="XRefColumnsCount" hidden="1">2</definedName>
    <definedName name="XRefCopy13" localSheetId="10" hidden="1">#REF!</definedName>
    <definedName name="XRefCopy13" hidden="1">#REF!</definedName>
    <definedName name="XRefCopy13Row" localSheetId="10" hidden="1">#REF!</definedName>
    <definedName name="XRefCopy13Row" hidden="1">#REF!</definedName>
    <definedName name="XRefCopy14" localSheetId="10" hidden="1">#REF!</definedName>
    <definedName name="XRefCopy14" hidden="1">#REF!</definedName>
    <definedName name="XRefCopy14Row" localSheetId="10" hidden="1">#REF!</definedName>
    <definedName name="XRefCopy14Row" hidden="1">#REF!</definedName>
    <definedName name="XRefCopy15" localSheetId="10" hidden="1">#REF!</definedName>
    <definedName name="XRefCopy15" hidden="1">#REF!</definedName>
    <definedName name="XRefCopy15Row" localSheetId="10" hidden="1">#REF!</definedName>
    <definedName name="XRefCopy15Row" hidden="1">#REF!</definedName>
    <definedName name="XRefCopy16" localSheetId="10" hidden="1">#REF!</definedName>
    <definedName name="XRefCopy16" hidden="1">#REF!</definedName>
    <definedName name="XRefCopy16Row" localSheetId="10" hidden="1">#REF!</definedName>
    <definedName name="XRefCopy16Row" hidden="1">#REF!</definedName>
    <definedName name="XRefCopy17" localSheetId="10" hidden="1">#REF!</definedName>
    <definedName name="XRefCopy17" hidden="1">#REF!</definedName>
    <definedName name="XRefCopy17Row" localSheetId="10" hidden="1">#REF!</definedName>
    <definedName name="XRefCopy17Row" hidden="1">#REF!</definedName>
    <definedName name="XRefCopy18" localSheetId="10" hidden="1">#REF!</definedName>
    <definedName name="XRefCopy18" hidden="1">#REF!</definedName>
    <definedName name="XRefCopy18Row" localSheetId="10" hidden="1">#REF!</definedName>
    <definedName name="XRefCopy18Row" hidden="1">#REF!</definedName>
    <definedName name="XRefCopy19" localSheetId="10" hidden="1">#REF!</definedName>
    <definedName name="XRefCopy19" hidden="1">#REF!</definedName>
    <definedName name="XRefCopy19Row" localSheetId="8" hidden="1">[26]XREF!#REF!</definedName>
    <definedName name="XRefCopy19Row" localSheetId="10" hidden="1">[26]XREF!#REF!</definedName>
    <definedName name="XRefCopy19Row" hidden="1">#REF!</definedName>
    <definedName name="XRefCopy1Row" localSheetId="8" hidden="1">#REF!</definedName>
    <definedName name="XRefCopy1Row" localSheetId="10" hidden="1">#REF!</definedName>
    <definedName name="XRefCopy1Row" hidden="1">#REF!</definedName>
    <definedName name="XRefCopy20" localSheetId="8" hidden="1">#REF!</definedName>
    <definedName name="XRefCopy20" localSheetId="10" hidden="1">#REF!</definedName>
    <definedName name="XRefCopy20" hidden="1">#REF!</definedName>
    <definedName name="XRefCopy20Row" localSheetId="8" hidden="1">[26]XREF!#REF!</definedName>
    <definedName name="XRefCopy20Row" localSheetId="10" hidden="1">[26]XREF!#REF!</definedName>
    <definedName name="XRefCopy20Row" hidden="1">#REF!</definedName>
    <definedName name="XRefCopy21" localSheetId="8" hidden="1">#REF!</definedName>
    <definedName name="XRefCopy21" localSheetId="10" hidden="1">#REF!</definedName>
    <definedName name="XRefCopy21" hidden="1">#REF!</definedName>
    <definedName name="XRefCopy22" localSheetId="8" hidden="1">#REF!</definedName>
    <definedName name="XRefCopy22" localSheetId="10" hidden="1">#REF!</definedName>
    <definedName name="XRefCopy22" hidden="1">#REF!</definedName>
    <definedName name="XRefCopy23" localSheetId="8" hidden="1">#REF!</definedName>
    <definedName name="XRefCopy23" localSheetId="10" hidden="1">#REF!</definedName>
    <definedName name="XRefCopy23" hidden="1">#REF!</definedName>
    <definedName name="XRefCopy24" localSheetId="10" hidden="1">#REF!</definedName>
    <definedName name="XRefCopy24" hidden="1">#REF!</definedName>
    <definedName name="XRefCopy3" localSheetId="10" hidden="1">#REF!</definedName>
    <definedName name="XRefCopy3" hidden="1">#REF!</definedName>
    <definedName name="XRefCopy3Row" localSheetId="8" hidden="1">[30]XREF!#REF!</definedName>
    <definedName name="XRefCopy3Row" localSheetId="10" hidden="1">[30]XREF!#REF!</definedName>
    <definedName name="XRefCopy3Row" hidden="1">#REF!</definedName>
    <definedName name="XRefCopy4" localSheetId="8" hidden="1">#REF!</definedName>
    <definedName name="XRefCopy4" localSheetId="10" hidden="1">#REF!</definedName>
    <definedName name="XRefCopy4" hidden="1">#REF!</definedName>
    <definedName name="XRefCopy4Row" localSheetId="8" hidden="1">[30]XREF!#REF!</definedName>
    <definedName name="XRefCopy4Row" localSheetId="10" hidden="1">[30]XREF!#REF!</definedName>
    <definedName name="XRefCopy4Row" hidden="1">#REF!</definedName>
    <definedName name="XRefCopy5" localSheetId="8" hidden="1">#REF!</definedName>
    <definedName name="XRefCopy5" localSheetId="10" hidden="1">#REF!</definedName>
    <definedName name="XRefCopy5" hidden="1">#REF!</definedName>
    <definedName name="XRefCopy5Row" localSheetId="8" hidden="1">[30]XREF!#REF!</definedName>
    <definedName name="XRefCopy5Row" localSheetId="10" hidden="1">[30]XREF!#REF!</definedName>
    <definedName name="XRefCopy5Row" hidden="1">#REF!</definedName>
    <definedName name="XRefCopyRangeCount" hidden="1">3</definedName>
    <definedName name="XRefPaste1" localSheetId="8" hidden="1">#REF!</definedName>
    <definedName name="XRefPaste1" localSheetId="10" hidden="1">#REF!</definedName>
    <definedName name="XRefPaste1" hidden="1">#REF!</definedName>
    <definedName name="XRefPaste11" localSheetId="8" hidden="1">#REF!</definedName>
    <definedName name="XRefPaste11" localSheetId="10" hidden="1">#REF!</definedName>
    <definedName name="XRefPaste11" hidden="1">#REF!</definedName>
    <definedName name="XRefPaste15" localSheetId="8" hidden="1">#REF!</definedName>
    <definedName name="XRefPaste15" localSheetId="10" hidden="1">#REF!</definedName>
    <definedName name="XRefPaste15" hidden="1">#REF!</definedName>
    <definedName name="XRefPaste15Row" localSheetId="8" hidden="1">[26]XREF!#REF!</definedName>
    <definedName name="XRefPaste15Row" localSheetId="10" hidden="1">[26]XREF!#REF!</definedName>
    <definedName name="XRefPaste15Row" hidden="1">#REF!</definedName>
    <definedName name="XRefPaste17" localSheetId="8" hidden="1">#REF!</definedName>
    <definedName name="XRefPaste17" localSheetId="10" hidden="1">#REF!</definedName>
    <definedName name="XRefPaste17" hidden="1">#REF!</definedName>
    <definedName name="XRefPaste17Row" localSheetId="8" hidden="1">[26]XREF!#REF!</definedName>
    <definedName name="XRefPaste17Row" localSheetId="10" hidden="1">[26]XREF!#REF!</definedName>
    <definedName name="XRefPaste17Row" hidden="1">#REF!</definedName>
    <definedName name="XRefPaste19" localSheetId="8" hidden="1">#REF!</definedName>
    <definedName name="XRefPaste19" localSheetId="10" hidden="1">#REF!</definedName>
    <definedName name="XRefPaste19" hidden="1">#REF!</definedName>
    <definedName name="XRefPaste19Row" localSheetId="8" hidden="1">[26]XREF!#REF!</definedName>
    <definedName name="XRefPaste19Row" localSheetId="10" hidden="1">[26]XREF!#REF!</definedName>
    <definedName name="XRefPaste19Row" hidden="1">#REF!</definedName>
    <definedName name="XRefPaste1Row" localSheetId="8" hidden="1">[30]XREF!#REF!</definedName>
    <definedName name="XRefPaste1Row" localSheetId="10" hidden="1">[30]XREF!#REF!</definedName>
    <definedName name="XRefPaste1Row" hidden="1">#REF!</definedName>
    <definedName name="XRefPaste2" localSheetId="8" hidden="1">#REF!</definedName>
    <definedName name="XRefPaste2" localSheetId="10" hidden="1">#REF!</definedName>
    <definedName name="XRefPaste2" hidden="1">#REF!</definedName>
    <definedName name="XRefPaste20" localSheetId="8" hidden="1">#REF!</definedName>
    <definedName name="XRefPaste20" localSheetId="10" hidden="1">#REF!</definedName>
    <definedName name="XRefPaste20" hidden="1">#REF!</definedName>
    <definedName name="XRefPaste21" localSheetId="8" hidden="1">#REF!</definedName>
    <definedName name="XRefPaste21" localSheetId="10" hidden="1">#REF!</definedName>
    <definedName name="XRefPaste21" hidden="1">#REF!</definedName>
    <definedName name="XRefPaste21Row" localSheetId="8" hidden="1">[26]XREF!#REF!</definedName>
    <definedName name="XRefPaste21Row" localSheetId="10" hidden="1">[26]XREF!#REF!</definedName>
    <definedName name="XRefPaste21Row" hidden="1">#REF!</definedName>
    <definedName name="XRefPaste24" localSheetId="8" hidden="1">#REF!</definedName>
    <definedName name="XRefPaste24" localSheetId="10" hidden="1">#REF!</definedName>
    <definedName name="XRefPaste24" hidden="1">#REF!</definedName>
    <definedName name="XRefPaste24Row" localSheetId="8" hidden="1">[26]XREF!#REF!</definedName>
    <definedName name="XRefPaste24Row" localSheetId="10" hidden="1">[26]XREF!#REF!</definedName>
    <definedName name="XRefPaste24Row" hidden="1">#REF!</definedName>
    <definedName name="XRefPaste25" localSheetId="8" hidden="1">#REF!</definedName>
    <definedName name="XRefPaste25" localSheetId="10" hidden="1">#REF!</definedName>
    <definedName name="XRefPaste25" hidden="1">#REF!</definedName>
    <definedName name="XRefPaste25Row" localSheetId="8" hidden="1">[26]XREF!#REF!</definedName>
    <definedName name="XRefPaste25Row" localSheetId="10" hidden="1">[26]XREF!#REF!</definedName>
    <definedName name="XRefPaste25Row" hidden="1">#REF!</definedName>
    <definedName name="XRefPaste26" localSheetId="8" hidden="1">#REF!</definedName>
    <definedName name="XRefPaste26" localSheetId="10" hidden="1">#REF!</definedName>
    <definedName name="XRefPaste26" hidden="1">#REF!</definedName>
    <definedName name="XRefPaste26Row" localSheetId="8" hidden="1">[26]XREF!#REF!</definedName>
    <definedName name="XRefPaste26Row" localSheetId="10" hidden="1">[26]XREF!#REF!</definedName>
    <definedName name="XRefPaste26Row" hidden="1">#REF!</definedName>
    <definedName name="XRefPaste27" localSheetId="8" hidden="1">#REF!</definedName>
    <definedName name="XRefPaste27" localSheetId="10" hidden="1">#REF!</definedName>
    <definedName name="XRefPaste27" hidden="1">#REF!</definedName>
    <definedName name="XRefPaste27Row" localSheetId="8" hidden="1">[26]XREF!#REF!</definedName>
    <definedName name="XRefPaste27Row" localSheetId="10" hidden="1">[26]XREF!#REF!</definedName>
    <definedName name="XRefPaste27Row" hidden="1">#REF!</definedName>
    <definedName name="XRefPaste28" localSheetId="8" hidden="1">#REF!</definedName>
    <definedName name="XRefPaste28" localSheetId="10" hidden="1">#REF!</definedName>
    <definedName name="XRefPaste28" hidden="1">#REF!</definedName>
    <definedName name="XRefPaste28Row" localSheetId="8" hidden="1">[26]XREF!#REF!</definedName>
    <definedName name="XRefPaste28Row" localSheetId="10" hidden="1">[26]XREF!#REF!</definedName>
    <definedName name="XRefPaste28Row" hidden="1">#REF!</definedName>
    <definedName name="XRefPaste29" localSheetId="8" hidden="1">#REF!</definedName>
    <definedName name="XRefPaste29" localSheetId="10" hidden="1">#REF!</definedName>
    <definedName name="XRefPaste29" hidden="1">#REF!</definedName>
    <definedName name="XRefPaste29Row" localSheetId="8" hidden="1">[26]XREF!#REF!</definedName>
    <definedName name="XRefPaste29Row" localSheetId="10" hidden="1">[26]XREF!#REF!</definedName>
    <definedName name="XRefPaste29Row" hidden="1">#REF!</definedName>
    <definedName name="XRefPaste2Row" localSheetId="8" hidden="1">[30]XREF!#REF!</definedName>
    <definedName name="XRefPaste2Row" localSheetId="10" hidden="1">[30]XREF!#REF!</definedName>
    <definedName name="XRefPaste2Row" hidden="1">#REF!</definedName>
    <definedName name="XRefPaste3" localSheetId="8" hidden="1">#REF!</definedName>
    <definedName name="XRefPaste3" localSheetId="10" hidden="1">#REF!</definedName>
    <definedName name="XRefPaste3" hidden="1">#REF!</definedName>
    <definedName name="XRefPaste30" localSheetId="8" hidden="1">#REF!</definedName>
    <definedName name="XRefPaste30" localSheetId="10" hidden="1">#REF!</definedName>
    <definedName name="XRefPaste30" hidden="1">#REF!</definedName>
    <definedName name="XRefPaste30Row" localSheetId="8" hidden="1">[26]XREF!#REF!</definedName>
    <definedName name="XRefPaste30Row" localSheetId="10" hidden="1">[26]XREF!#REF!</definedName>
    <definedName name="XRefPaste30Row" hidden="1">#REF!</definedName>
    <definedName name="XRefPaste31" localSheetId="8" hidden="1">#REF!</definedName>
    <definedName name="XRefPaste31" localSheetId="10" hidden="1">#REF!</definedName>
    <definedName name="XRefPaste31" hidden="1">#REF!</definedName>
    <definedName name="XRefPaste31Row" localSheetId="8" hidden="1">[26]XREF!#REF!</definedName>
    <definedName name="XRefPaste31Row" localSheetId="10" hidden="1">[26]XREF!#REF!</definedName>
    <definedName name="XRefPaste31Row" hidden="1">#REF!</definedName>
    <definedName name="XRefPaste32" localSheetId="8" hidden="1">#REF!</definedName>
    <definedName name="XRefPaste32" localSheetId="10" hidden="1">#REF!</definedName>
    <definedName name="XRefPaste32" hidden="1">#REF!</definedName>
    <definedName name="XRefPaste33" localSheetId="8" hidden="1">#REF!</definedName>
    <definedName name="XRefPaste33" localSheetId="10" hidden="1">#REF!</definedName>
    <definedName name="XRefPaste33" hidden="1">#REF!</definedName>
    <definedName name="XRefPaste34" localSheetId="8" hidden="1">#REF!</definedName>
    <definedName name="XRefPaste34" localSheetId="10" hidden="1">#REF!</definedName>
    <definedName name="XRefPaste34" hidden="1">#REF!</definedName>
    <definedName name="XRefPaste35" localSheetId="10" hidden="1">#REF!</definedName>
    <definedName name="XRefPaste35" hidden="1">#REF!</definedName>
    <definedName name="XRefPaste36" localSheetId="10" hidden="1">#REF!</definedName>
    <definedName name="XRefPaste36" hidden="1">#REF!</definedName>
    <definedName name="XRefPaste37" localSheetId="10" hidden="1">#REF!</definedName>
    <definedName name="XRefPaste37" hidden="1">#REF!</definedName>
    <definedName name="XRefPaste37Row" localSheetId="8" hidden="1">[26]XREF!#REF!</definedName>
    <definedName name="XRefPaste37Row" localSheetId="10" hidden="1">[26]XREF!#REF!</definedName>
    <definedName name="XRefPaste37Row" hidden="1">#REF!</definedName>
    <definedName name="XRefPaste38" localSheetId="8" hidden="1">#REF!</definedName>
    <definedName name="XRefPaste38" localSheetId="10" hidden="1">#REF!</definedName>
    <definedName name="XRefPaste38" hidden="1">#REF!</definedName>
    <definedName name="XRefPaste3Row" localSheetId="8" hidden="1">[30]XREF!#REF!</definedName>
    <definedName name="XRefPaste3Row" localSheetId="10" hidden="1">[30]XREF!#REF!</definedName>
    <definedName name="XRefPaste3Row" hidden="1">#REF!</definedName>
    <definedName name="XRefPaste5Row" localSheetId="8" hidden="1">[30]XREF!#REF!</definedName>
    <definedName name="XRefPaste5Row" localSheetId="10" hidden="1">[30]XREF!#REF!</definedName>
    <definedName name="XRefPaste5Row" hidden="1">#REF!</definedName>
    <definedName name="XRefPaste7" localSheetId="8" hidden="1">#REF!</definedName>
    <definedName name="XRefPaste7" localSheetId="10" hidden="1">#REF!</definedName>
    <definedName name="XRefPaste7" hidden="1">#REF!</definedName>
    <definedName name="XRefPaste8" localSheetId="8" hidden="1">#REF!</definedName>
    <definedName name="XRefPaste8" localSheetId="10" hidden="1">#REF!</definedName>
    <definedName name="XRefPaste8" hidden="1">#REF!</definedName>
    <definedName name="XRefPasteRangeCount" hidden="1">2</definedName>
    <definedName name="xx" localSheetId="2" hidden="1">{2;#N/A;"R13C16:R17C16";#N/A;"R13C14:R17C15";FALSE;FALSE;FALSE;95;#N/A;#N/A;"R13C19";#N/A;FALSE;FALSE;FALSE;FALSE;#N/A;"";#N/A;FALSE;"";"";#N/A;#N/A;#N/A}</definedName>
    <definedName name="xx" localSheetId="1" hidden="1">{2;#N/A;"R13C16:R17C16";#N/A;"R13C14:R17C15";FALSE;FALSE;FALSE;95;#N/A;#N/A;"R13C19";#N/A;FALSE;FALSE;FALSE;FALSE;#N/A;"";#N/A;FALSE;"";"";#N/A;#N/A;#N/A}</definedName>
    <definedName name="xx" localSheetId="8" hidden="1">{2;#N/A;"R13C16:R17C16";#N/A;"R13C14:R17C15";FALSE;FALSE;FALSE;95;#N/A;#N/A;"R13C19";#N/A;FALSE;FALSE;FALSE;FALSE;#N/A;"";#N/A;FALSE;"";"";#N/A;#N/A;#N/A}</definedName>
    <definedName name="xx" localSheetId="10" hidden="1">{2;#N/A;"R13C16:R17C16";#N/A;"R13C14:R17C15";FALSE;FALSE;FALSE;95;#N/A;#N/A;"R13C19";#N/A;FALSE;FALSE;FALSE;FALSE;#N/A;"";#N/A;FALSE;"";"";#N/A;#N/A;#N/A}</definedName>
    <definedName name="xx" hidden="1">{2;#N/A;"R13C16:R17C16";#N/A;"R13C14:R17C15";FALSE;FALSE;FALSE;95;#N/A;#N/A;"R13C19";#N/A;FALSE;FALSE;FALSE;FALSE;#N/A;"";#N/A;FALSE;"";"";#N/A;#N/A;#N/A}</definedName>
    <definedName name="xxx" localSheetId="2" hidden="1">{#N/A,#N/A,FALSE,"O&amp;M by processes";#N/A,#N/A,FALSE,"Elec Act vs Bud";#N/A,#N/A,FALSE,"G&amp;A";#N/A,#N/A,FALSE,"BGS";#N/A,#N/A,FALSE,"Res Cost"}</definedName>
    <definedName name="xxx" localSheetId="1" hidden="1">{#N/A,#N/A,FALSE,"O&amp;M by processes";#N/A,#N/A,FALSE,"Elec Act vs Bud";#N/A,#N/A,FALSE,"G&amp;A";#N/A,#N/A,FALSE,"BGS";#N/A,#N/A,FALSE,"Res Cost"}</definedName>
    <definedName name="xxx" localSheetId="8" hidden="1">{#N/A,#N/A,FALSE,"O&amp;M by processes";#N/A,#N/A,FALSE,"Elec Act vs Bud";#N/A,#N/A,FALSE,"G&amp;A";#N/A,#N/A,FALSE,"BGS";#N/A,#N/A,FALSE,"Res Cost"}</definedName>
    <definedName name="xxx" localSheetId="10"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2" hidden="1">{"detail305",#N/A,FALSE,"BI-305"}</definedName>
    <definedName name="xxx.detail" localSheetId="1" hidden="1">{"detail305",#N/A,FALSE,"BI-305"}</definedName>
    <definedName name="xxx.detail" localSheetId="8" hidden="1">{"detail305",#N/A,FALSE,"BI-305"}</definedName>
    <definedName name="xxx.detail" localSheetId="10" hidden="1">{"detail305",#N/A,FALSE,"BI-305"}</definedName>
    <definedName name="xxx.detail" hidden="1">{"detail305",#N/A,FALSE,"BI-305"}</definedName>
    <definedName name="xxx.directory" localSheetId="2" hidden="1">{"summary",#N/A,FALSE,"PCR DIRECTORY"}</definedName>
    <definedName name="xxx.directory" localSheetId="1" hidden="1">{"summary",#N/A,FALSE,"PCR DIRECTORY"}</definedName>
    <definedName name="xxx.directory" localSheetId="8" hidden="1">{"summary",#N/A,FALSE,"PCR DIRECTORY"}</definedName>
    <definedName name="xxx.directory" localSheetId="10" hidden="1">{"summary",#N/A,FALSE,"PCR DIRECTORY"}</definedName>
    <definedName name="xxx.directory" hidden="1">{"summary",#N/A,FALSE,"PCR DIRECTORY"}</definedName>
    <definedName name="xxxx" localSheetId="2" hidden="1">{#N/A,#N/A,FALSE,"O&amp;M by processes";#N/A,#N/A,FALSE,"Elec Act vs Bud";#N/A,#N/A,FALSE,"G&amp;A";#N/A,#N/A,FALSE,"BGS";#N/A,#N/A,FALSE,"Res Cost"}</definedName>
    <definedName name="xxxx" localSheetId="1" hidden="1">{#N/A,#N/A,FALSE,"O&amp;M by processes";#N/A,#N/A,FALSE,"Elec Act vs Bud";#N/A,#N/A,FALSE,"G&amp;A";#N/A,#N/A,FALSE,"BGS";#N/A,#N/A,FALSE,"Res Cost"}</definedName>
    <definedName name="xxxx" localSheetId="8" hidden="1">{#N/A,#N/A,FALSE,"O&amp;M by processes";#N/A,#N/A,FALSE,"Elec Act vs Bud";#N/A,#N/A,FALSE,"G&amp;A";#N/A,#N/A,FALSE,"BGS";#N/A,#N/A,FALSE,"Res Cost"}</definedName>
    <definedName name="xxxx" localSheetId="10" hidden="1">{#N/A,#N/A,FALSE,"O&amp;M by processes";#N/A,#N/A,FALSE,"Elec Act vs Bud";#N/A,#N/A,FALSE,"G&amp;A";#N/A,#N/A,FALSE,"BGS";#N/A,#N/A,FALSE,"Res Cost"}</definedName>
    <definedName name="xxxx" hidden="1">{#N/A,#N/A,FALSE,"O&amp;M by processes";#N/A,#N/A,FALSE,"Elec Act vs Bud";#N/A,#N/A,FALSE,"G&amp;A";#N/A,#N/A,FALSE,"BGS";#N/A,#N/A,FALSE,"Res Cost"}</definedName>
    <definedName name="xxxxw" localSheetId="8" hidden="1">{#N/A,#N/A,FALSE,"Aging Summary";#N/A,#N/A,FALSE,"Ratio Analysis";#N/A,#N/A,FALSE,"Test 120 Day Accts";#N/A,#N/A,FALSE,"Tickmarks"}</definedName>
    <definedName name="xxxxw" localSheetId="10" hidden="1">{#N/A,#N/A,FALSE,"Aging Summary";#N/A,#N/A,FALSE,"Ratio Analysis";#N/A,#N/A,FALSE,"Test 120 Day Accts";#N/A,#N/A,FALSE,"Tickmarks"}</definedName>
    <definedName name="xxxxw" hidden="1">{#N/A,#N/A,FALSE,"Aging Summary";#N/A,#N/A,FALSE,"Ratio Analysis";#N/A,#N/A,FALSE,"Test 120 Day Accts";#N/A,#N/A,FALSE,"Tickmarks"}</definedName>
    <definedName name="yea" localSheetId="8" hidden="1">{#N/A,#N/A,FALSE,"Assumptions";"Model",#N/A,FALSE,"MDU";#N/A,#N/A,FALSE,"Notes"}</definedName>
    <definedName name="yea" localSheetId="10" hidden="1">{#N/A,#N/A,FALSE,"Assumptions";"Model",#N/A,FALSE,"MDU";#N/A,#N/A,FALSE,"Notes"}</definedName>
    <definedName name="yea" hidden="1">{#N/A,#N/A,FALSE,"Assumptions";"Model",#N/A,FALSE,"MDU";#N/A,#N/A,FALSE,"Notes"}</definedName>
    <definedName name="z" localSheetId="2" hidden="1">{"PAGE_1",#N/A,FALSE,"MONTH"}</definedName>
    <definedName name="z" localSheetId="1" hidden="1">{"PAGE_1",#N/A,FALSE,"MONTH"}</definedName>
    <definedName name="z" localSheetId="8" hidden="1">{"PAGE_1",#N/A,FALSE,"MONTH"}</definedName>
    <definedName name="z" localSheetId="10" hidden="1">{"PAGE_1",#N/A,FALSE,"MONTH"}</definedName>
    <definedName name="z" hidden="1">{"PAGE_1",#N/A,FALSE,"MONTH"}</definedName>
    <definedName name="Z_3F84D7F5_9C87_11D5_BA56_00508BDABC29_.wvu.Cols" localSheetId="8" hidden="1">#REF!</definedName>
    <definedName name="Z_3F84D7F5_9C87_11D5_BA56_00508BDABC29_.wvu.Cols" localSheetId="10" hidden="1">#REF!</definedName>
    <definedName name="Z_3F84D7F5_9C87_11D5_BA56_00508BDABC29_.wvu.Cols" hidden="1">#REF!</definedName>
    <definedName name="Z_3F84D7F5_9C87_11D5_BA56_00508BDABC29_.wvu.PrintArea" localSheetId="8" hidden="1">#REF!</definedName>
    <definedName name="Z_3F84D7F5_9C87_11D5_BA56_00508BDABC29_.wvu.PrintArea" localSheetId="10" hidden="1">#REF!</definedName>
    <definedName name="Z_3F84D7F5_9C87_11D5_BA56_00508BDABC29_.wvu.PrintArea" hidden="1">#REF!</definedName>
    <definedName name="Z_3F84D7F5_9C87_11D5_BA56_00508BDABC29_.wvu.PrintTitles" localSheetId="8" hidden="1">#REF!</definedName>
    <definedName name="Z_3F84D7F5_9C87_11D5_BA56_00508BDABC29_.wvu.PrintTitles" localSheetId="10" hidden="1">#REF!</definedName>
    <definedName name="Z_3F84D7F5_9C87_11D5_BA56_00508BDABC29_.wvu.PrintTitles" hidden="1">#REF!</definedName>
    <definedName name="端局単価情報" localSheetId="2" hidden="1">{#N/A,#N/A,FALSE,"RECAP";#N/A,#N/A,FALSE,"CW_B";#N/A,#N/A,FALSE,"CW_M";#N/A,#N/A,FALSE,"CW_E";#N/A,#N/A,FALSE,"CW_F";#N/A,#N/A,FALSE,"FC_B";#N/A,#N/A,FALSE,"FC_M";#N/A,#N/A,FALSE,"FC_E";#N/A,#N/A,FALSE,"FC_F";#N/A,#N/A,FALSE,"CS"}</definedName>
    <definedName name="端局単価情報" localSheetId="1" hidden="1">{#N/A,#N/A,FALSE,"RECAP";#N/A,#N/A,FALSE,"CW_B";#N/A,#N/A,FALSE,"CW_M";#N/A,#N/A,FALSE,"CW_E";#N/A,#N/A,FALSE,"CW_F";#N/A,#N/A,FALSE,"FC_B";#N/A,#N/A,FALSE,"FC_M";#N/A,#N/A,FALSE,"FC_E";#N/A,#N/A,FALSE,"FC_F";#N/A,#N/A,FALSE,"CS"}</definedName>
    <definedName name="端局単価情報" localSheetId="8" hidden="1">{#N/A,#N/A,FALSE,"RECAP";#N/A,#N/A,FALSE,"CW_B";#N/A,#N/A,FALSE,"CW_M";#N/A,#N/A,FALSE,"CW_E";#N/A,#N/A,FALSE,"CW_F";#N/A,#N/A,FALSE,"FC_B";#N/A,#N/A,FALSE,"FC_M";#N/A,#N/A,FALSE,"FC_E";#N/A,#N/A,FALSE,"FC_F";#N/A,#N/A,FALSE,"CS"}</definedName>
    <definedName name="端局単価情報" localSheetId="10" hidden="1">{#N/A,#N/A,FALSE,"RECAP";#N/A,#N/A,FALSE,"CW_B";#N/A,#N/A,FALSE,"CW_M";#N/A,#N/A,FALSE,"CW_E";#N/A,#N/A,FALSE,"CW_F";#N/A,#N/A,FALSE,"FC_B";#N/A,#N/A,FALSE,"FC_M";#N/A,#N/A,FALSE,"FC_E";#N/A,#N/A,FALSE,"FC_F";#N/A,#N/A,FALSE,"CS"}</definedName>
    <definedName name="端局単価情報" hidden="1">{#N/A,#N/A,FALSE,"RECAP";#N/A,#N/A,FALSE,"CW_B";#N/A,#N/A,FALSE,"CW_M";#N/A,#N/A,FALSE,"CW_E";#N/A,#N/A,FALSE,"CW_F";#N/A,#N/A,FALSE,"FC_B";#N/A,#N/A,FALSE,"FC_M";#N/A,#N/A,FALSE,"FC_E";#N/A,#N/A,FALSE,"FC_F";#N/A,#N/A,FALSE,"CS"}</definedName>
  </definedNames>
  <calcPr calcId="162913" iterate="1"/>
</workbook>
</file>

<file path=xl/calcChain.xml><?xml version="1.0" encoding="utf-8"?>
<calcChain xmlns="http://schemas.openxmlformats.org/spreadsheetml/2006/main">
  <c r="F7" i="26" l="1"/>
  <c r="D198" i="15" l="1"/>
  <c r="D194" i="15"/>
  <c r="D117" i="15"/>
  <c r="E101" i="31"/>
  <c r="E100" i="31"/>
  <c r="E96" i="31"/>
  <c r="E92" i="31"/>
  <c r="E89" i="31"/>
  <c r="E88" i="31"/>
  <c r="E86" i="31"/>
  <c r="D15" i="25"/>
  <c r="A12" i="25"/>
  <c r="A13" i="25" s="1"/>
  <c r="A15" i="25" s="1"/>
  <c r="A17" i="25" s="1"/>
  <c r="A11" i="25"/>
  <c r="E41" i="23"/>
  <c r="E42" i="23" s="1"/>
  <c r="E43" i="23" s="1"/>
  <c r="E44" i="23" s="1"/>
  <c r="E45" i="23" s="1"/>
  <c r="E46" i="23" s="1"/>
  <c r="E47" i="23" s="1"/>
  <c r="E48" i="23" s="1"/>
  <c r="E49" i="23" s="1"/>
  <c r="E50" i="23" s="1"/>
  <c r="E51" i="23" s="1"/>
  <c r="E52" i="23" s="1"/>
  <c r="E53" i="23" s="1"/>
  <c r="R37" i="33"/>
  <c r="Q37" i="33"/>
  <c r="P37" i="33"/>
  <c r="S35" i="33"/>
  <c r="S37" i="33" s="1"/>
  <c r="R35" i="33"/>
  <c r="Q35" i="33"/>
  <c r="P35" i="33"/>
  <c r="J35" i="33"/>
  <c r="J34" i="33"/>
  <c r="K34" i="33" s="1"/>
  <c r="L34" i="33" s="1"/>
  <c r="O33" i="33"/>
  <c r="J33" i="33"/>
  <c r="H32" i="33"/>
  <c r="H35" i="33" s="1"/>
  <c r="I31" i="33"/>
  <c r="K31" i="33" s="1"/>
  <c r="I30" i="33"/>
  <c r="K22" i="33"/>
  <c r="L22" i="33" s="1"/>
  <c r="J22" i="33"/>
  <c r="J21" i="33"/>
  <c r="J23" i="33" s="1"/>
  <c r="H20" i="33"/>
  <c r="N32" i="33" s="1"/>
  <c r="N35" i="33" s="1"/>
  <c r="N37" i="33" s="1"/>
  <c r="K19" i="33"/>
  <c r="L19" i="33" s="1"/>
  <c r="L23" i="33" s="1"/>
  <c r="I19" i="33"/>
  <c r="I23" i="33" s="1"/>
  <c r="I18" i="33"/>
  <c r="O30" i="33" s="1"/>
  <c r="O35" i="33" s="1"/>
  <c r="O37" i="33" s="1"/>
  <c r="A10" i="33"/>
  <c r="A13" i="33" s="1"/>
  <c r="A15" i="33" s="1"/>
  <c r="A16" i="33" s="1"/>
  <c r="A18" i="33" s="1"/>
  <c r="A9" i="33"/>
  <c r="A8" i="33"/>
  <c r="K94" i="32"/>
  <c r="D94" i="32"/>
  <c r="O93" i="32"/>
  <c r="N93" i="32"/>
  <c r="L93" i="32"/>
  <c r="O92" i="32"/>
  <c r="N92" i="32"/>
  <c r="L92" i="32"/>
  <c r="O91" i="32"/>
  <c r="L91" i="32"/>
  <c r="N91" i="32" s="1"/>
  <c r="O90" i="32"/>
  <c r="N90" i="32"/>
  <c r="L90" i="32"/>
  <c r="O89" i="32"/>
  <c r="N89" i="32"/>
  <c r="L89" i="32"/>
  <c r="O88" i="32"/>
  <c r="N88" i="32"/>
  <c r="L88" i="32"/>
  <c r="O87" i="32"/>
  <c r="L87" i="32"/>
  <c r="N87" i="32" s="1"/>
  <c r="O86" i="32"/>
  <c r="L86" i="32"/>
  <c r="N86" i="32" s="1"/>
  <c r="O85" i="32"/>
  <c r="N85" i="32"/>
  <c r="L85" i="32"/>
  <c r="O84" i="32"/>
  <c r="L84" i="32"/>
  <c r="N84" i="32" s="1"/>
  <c r="O83" i="32"/>
  <c r="L83" i="32"/>
  <c r="N83" i="32" s="1"/>
  <c r="E83" i="32"/>
  <c r="E84" i="32" s="1"/>
  <c r="E85" i="32" s="1"/>
  <c r="E86" i="32" s="1"/>
  <c r="E87" i="32" s="1"/>
  <c r="E88" i="32" s="1"/>
  <c r="E89" i="32" s="1"/>
  <c r="E90" i="32" s="1"/>
  <c r="E91" i="32" s="1"/>
  <c r="E92" i="32" s="1"/>
  <c r="E93" i="32" s="1"/>
  <c r="O82" i="32"/>
  <c r="N82" i="32"/>
  <c r="L82" i="32"/>
  <c r="L94" i="32" s="1"/>
  <c r="F82" i="32"/>
  <c r="E82" i="32"/>
  <c r="C82" i="32"/>
  <c r="C83" i="32" s="1"/>
  <c r="C84" i="32" s="1"/>
  <c r="C85" i="32" s="1"/>
  <c r="C86" i="32" s="1"/>
  <c r="C87" i="32" s="1"/>
  <c r="C88" i="32" s="1"/>
  <c r="C89" i="32" s="1"/>
  <c r="C90" i="32" s="1"/>
  <c r="C91" i="32" s="1"/>
  <c r="C92" i="32" s="1"/>
  <c r="C93" i="32" s="1"/>
  <c r="P81" i="32"/>
  <c r="I81" i="32"/>
  <c r="G81" i="32"/>
  <c r="G82" i="32" s="1"/>
  <c r="G83" i="32" s="1"/>
  <c r="C81" i="32"/>
  <c r="G69" i="32"/>
  <c r="G71" i="32" s="1"/>
  <c r="G62" i="32"/>
  <c r="G64" i="32" s="1"/>
  <c r="K52" i="32"/>
  <c r="D52" i="32"/>
  <c r="O51" i="32"/>
  <c r="L51" i="32"/>
  <c r="N51" i="32" s="1"/>
  <c r="O50" i="32"/>
  <c r="L50" i="32"/>
  <c r="N50" i="32" s="1"/>
  <c r="O49" i="32"/>
  <c r="L49" i="32"/>
  <c r="N49" i="32" s="1"/>
  <c r="O48" i="32"/>
  <c r="N48" i="32"/>
  <c r="L48" i="32"/>
  <c r="O47" i="32"/>
  <c r="N47" i="32"/>
  <c r="L47" i="32"/>
  <c r="O46" i="32"/>
  <c r="L46" i="32"/>
  <c r="N46" i="32" s="1"/>
  <c r="O45" i="32"/>
  <c r="N45" i="32"/>
  <c r="L45" i="32"/>
  <c r="O44" i="32"/>
  <c r="N44" i="32"/>
  <c r="L44" i="32"/>
  <c r="O43" i="32"/>
  <c r="L43" i="32"/>
  <c r="N43" i="32" s="1"/>
  <c r="O42" i="32"/>
  <c r="N42" i="32"/>
  <c r="L42" i="32"/>
  <c r="O41" i="32"/>
  <c r="N41" i="32"/>
  <c r="L41" i="32"/>
  <c r="C41" i="32"/>
  <c r="C42" i="32" s="1"/>
  <c r="C43" i="32" s="1"/>
  <c r="C44" i="32" s="1"/>
  <c r="C45" i="32" s="1"/>
  <c r="C46" i="32" s="1"/>
  <c r="C47" i="32" s="1"/>
  <c r="C48" i="32" s="1"/>
  <c r="C49" i="32" s="1"/>
  <c r="C50" i="32" s="1"/>
  <c r="C51" i="32" s="1"/>
  <c r="O40" i="32"/>
  <c r="N40" i="32"/>
  <c r="L40" i="32"/>
  <c r="L52" i="32" s="1"/>
  <c r="E40" i="32"/>
  <c r="E41" i="32" s="1"/>
  <c r="E42" i="32" s="1"/>
  <c r="E43" i="32" s="1"/>
  <c r="E44" i="32" s="1"/>
  <c r="E45" i="32" s="1"/>
  <c r="E46" i="32" s="1"/>
  <c r="E47" i="32" s="1"/>
  <c r="E48" i="32" s="1"/>
  <c r="E49" i="32" s="1"/>
  <c r="E50" i="32" s="1"/>
  <c r="E51" i="32" s="1"/>
  <c r="C40" i="32"/>
  <c r="P39" i="32"/>
  <c r="I39" i="32"/>
  <c r="G39" i="32"/>
  <c r="G40" i="32" s="1"/>
  <c r="C39" i="32"/>
  <c r="G29" i="32"/>
  <c r="G27" i="32"/>
  <c r="G22" i="32"/>
  <c r="G32" i="32" s="1"/>
  <c r="G20" i="32"/>
  <c r="A8" i="32"/>
  <c r="A12" i="32" s="1"/>
  <c r="A14" i="32" s="1"/>
  <c r="A16" i="32" s="1"/>
  <c r="A17" i="32" s="1"/>
  <c r="A18" i="32" s="1"/>
  <c r="A19" i="32" s="1"/>
  <c r="A20" i="32" s="1"/>
  <c r="A21" i="32" s="1"/>
  <c r="A22" i="32" s="1"/>
  <c r="A24" i="32" s="1"/>
  <c r="A25" i="32" s="1"/>
  <c r="A26" i="32" s="1"/>
  <c r="A27" i="32" s="1"/>
  <c r="A28" i="32" s="1"/>
  <c r="A29" i="32" s="1"/>
  <c r="A31" i="32" s="1"/>
  <c r="A32" i="32" s="1"/>
  <c r="A33" i="32" s="1"/>
  <c r="A35" i="32" s="1"/>
  <c r="A37" i="32" s="1"/>
  <c r="A38" i="32" s="1"/>
  <c r="A39" i="32" s="1"/>
  <c r="A40" i="32" s="1"/>
  <c r="A41" i="32" s="1"/>
  <c r="A42" i="32" s="1"/>
  <c r="A43" i="32" s="1"/>
  <c r="A44" i="32" s="1"/>
  <c r="A45" i="32" s="1"/>
  <c r="A46" i="32" s="1"/>
  <c r="A47" i="32" s="1"/>
  <c r="A48" i="32" s="1"/>
  <c r="A49" i="32" s="1"/>
  <c r="A50" i="32" s="1"/>
  <c r="A51" i="32" s="1"/>
  <c r="J76" i="31"/>
  <c r="H76" i="31"/>
  <c r="F76" i="31"/>
  <c r="K76" i="31" s="1"/>
  <c r="L76" i="31" s="1"/>
  <c r="K75" i="31"/>
  <c r="E23" i="31" s="1"/>
  <c r="G23" i="31" s="1"/>
  <c r="J75" i="31"/>
  <c r="G75" i="31"/>
  <c r="F23" i="31" s="1"/>
  <c r="F75" i="31"/>
  <c r="I67" i="31"/>
  <c r="H67" i="31"/>
  <c r="J66" i="31"/>
  <c r="I66" i="31"/>
  <c r="H66" i="31"/>
  <c r="G66" i="31"/>
  <c r="F64" i="31"/>
  <c r="F63" i="31"/>
  <c r="F62" i="31"/>
  <c r="F66" i="31" s="1"/>
  <c r="J60" i="31"/>
  <c r="J67" i="31" s="1"/>
  <c r="I60" i="31"/>
  <c r="H60" i="31"/>
  <c r="G60" i="31"/>
  <c r="G67" i="31" s="1"/>
  <c r="H68" i="31" s="1"/>
  <c r="E22" i="31" s="1"/>
  <c r="F59" i="31"/>
  <c r="F58" i="31"/>
  <c r="F57" i="31"/>
  <c r="F56" i="31"/>
  <c r="F60" i="31" s="1"/>
  <c r="F67" i="31" s="1"/>
  <c r="H45" i="31"/>
  <c r="G45" i="31"/>
  <c r="F45" i="31"/>
  <c r="E45" i="31"/>
  <c r="I44" i="31"/>
  <c r="I43" i="31"/>
  <c r="I42" i="31"/>
  <c r="I45" i="31" s="1"/>
  <c r="I41" i="31"/>
  <c r="H38" i="31"/>
  <c r="G38" i="31"/>
  <c r="F38" i="31"/>
  <c r="E38" i="31"/>
  <c r="I37" i="31"/>
  <c r="I36" i="31"/>
  <c r="I35" i="31"/>
  <c r="I38" i="31" s="1"/>
  <c r="I34" i="31"/>
  <c r="E14" i="31"/>
  <c r="A7" i="31"/>
  <c r="A9" i="31" s="1"/>
  <c r="A11" i="31" s="1"/>
  <c r="A12" i="31" s="1"/>
  <c r="A13" i="31" s="1"/>
  <c r="A14" i="31" s="1"/>
  <c r="A16" i="31" s="1"/>
  <c r="A18" i="31" s="1"/>
  <c r="A21" i="31" s="1"/>
  <c r="A22" i="31" s="1"/>
  <c r="E102" i="31" l="1"/>
  <c r="J37" i="33"/>
  <c r="L31" i="33"/>
  <c r="L35" i="33" s="1"/>
  <c r="L37" i="33" s="1"/>
  <c r="K35" i="33"/>
  <c r="A20" i="33"/>
  <c r="A23" i="33"/>
  <c r="A25" i="33" s="1"/>
  <c r="A26" i="33" s="1"/>
  <c r="A27" i="33" s="1"/>
  <c r="A28" i="33" s="1"/>
  <c r="A30" i="33" s="1"/>
  <c r="A22" i="33"/>
  <c r="A19" i="33"/>
  <c r="A21" i="33"/>
  <c r="H23" i="33"/>
  <c r="H37" i="33" s="1"/>
  <c r="K23" i="33"/>
  <c r="I35" i="33"/>
  <c r="I37" i="33" s="1"/>
  <c r="A52" i="32"/>
  <c r="A54" i="32" s="1"/>
  <c r="A56" i="32" s="1"/>
  <c r="A58" i="32" s="1"/>
  <c r="A59" i="32" s="1"/>
  <c r="A60" i="32" s="1"/>
  <c r="A61" i="32" s="1"/>
  <c r="A62" i="32" s="1"/>
  <c r="A63" i="32" s="1"/>
  <c r="A64" i="32" s="1"/>
  <c r="A66" i="32" s="1"/>
  <c r="A67" i="32" s="1"/>
  <c r="A68" i="32" s="1"/>
  <c r="A69" i="32" s="1"/>
  <c r="A70" i="32" s="1"/>
  <c r="A71" i="32" s="1"/>
  <c r="A73" i="32" s="1"/>
  <c r="A74" i="32" s="1"/>
  <c r="A75" i="32" s="1"/>
  <c r="A77" i="32" s="1"/>
  <c r="A79" i="32" s="1"/>
  <c r="H31" i="32"/>
  <c r="G84" i="32"/>
  <c r="H83" i="32"/>
  <c r="M83" i="32" s="1"/>
  <c r="G41" i="32"/>
  <c r="H40" i="32"/>
  <c r="M40" i="32" s="1"/>
  <c r="P40" i="32" s="1"/>
  <c r="I40" i="32"/>
  <c r="G74" i="32"/>
  <c r="H82" i="32"/>
  <c r="M82" i="32" s="1"/>
  <c r="P82" i="32" s="1"/>
  <c r="E25" i="31"/>
  <c r="G22" i="31"/>
  <c r="G25" i="31" s="1"/>
  <c r="K68" i="31"/>
  <c r="A23" i="31"/>
  <c r="A25" i="31"/>
  <c r="A26" i="31" s="1"/>
  <c r="A28" i="31" s="1"/>
  <c r="A30" i="31" s="1"/>
  <c r="A33" i="31" s="1"/>
  <c r="A34" i="31" s="1"/>
  <c r="M76" i="31"/>
  <c r="C25" i="31"/>
  <c r="M75" i="31"/>
  <c r="A24" i="31"/>
  <c r="L75" i="31"/>
  <c r="H75" i="31"/>
  <c r="A34" i="33" l="1"/>
  <c r="A31" i="33"/>
  <c r="A33" i="33"/>
  <c r="A35" i="33"/>
  <c r="A37" i="33" s="1"/>
  <c r="A39" i="33" s="1"/>
  <c r="A40" i="33" s="1"/>
  <c r="A41" i="33" s="1"/>
  <c r="A42" i="33" s="1"/>
  <c r="A43" i="33" s="1"/>
  <c r="A44" i="33" s="1"/>
  <c r="A45" i="33" s="1"/>
  <c r="A32" i="33"/>
  <c r="K37" i="33"/>
  <c r="H42" i="33" s="1"/>
  <c r="A81" i="32"/>
  <c r="A82" i="32" s="1"/>
  <c r="A83" i="32" s="1"/>
  <c r="A84" i="32" s="1"/>
  <c r="A85" i="32" s="1"/>
  <c r="A86" i="32" s="1"/>
  <c r="A87" i="32" s="1"/>
  <c r="A88" i="32" s="1"/>
  <c r="A89" i="32" s="1"/>
  <c r="A90" i="32" s="1"/>
  <c r="A91" i="32" s="1"/>
  <c r="A92" i="32" s="1"/>
  <c r="A93" i="32" s="1"/>
  <c r="A80" i="32"/>
  <c r="H41" i="32"/>
  <c r="M41" i="32" s="1"/>
  <c r="P41" i="32" s="1"/>
  <c r="G42" i="32"/>
  <c r="I82" i="32"/>
  <c r="I83" i="32" s="1"/>
  <c r="P83" i="32"/>
  <c r="G85" i="32"/>
  <c r="H84" i="32"/>
  <c r="M84" i="32" s="1"/>
  <c r="A36" i="31"/>
  <c r="A35" i="31"/>
  <c r="C38" i="31"/>
  <c r="A38" i="31"/>
  <c r="A39" i="31" s="1"/>
  <c r="A41" i="31" s="1"/>
  <c r="A37" i="31"/>
  <c r="P84" i="32" l="1"/>
  <c r="P85" i="32" s="1"/>
  <c r="I41" i="32"/>
  <c r="A94" i="32"/>
  <c r="A96" i="32" s="1"/>
  <c r="A98" i="32" s="1"/>
  <c r="A100" i="32" s="1"/>
  <c r="A102" i="32" s="1"/>
  <c r="A104" i="32" s="1"/>
  <c r="A106" i="32" s="1"/>
  <c r="H73" i="32"/>
  <c r="H85" i="32"/>
  <c r="M85" i="32" s="1"/>
  <c r="G86" i="32"/>
  <c r="I84" i="32"/>
  <c r="I85" i="32" s="1"/>
  <c r="G43" i="32"/>
  <c r="H42" i="32"/>
  <c r="M42" i="32" s="1"/>
  <c r="P42" i="32" s="1"/>
  <c r="A43" i="31"/>
  <c r="A42" i="31"/>
  <c r="A44" i="31"/>
  <c r="C45" i="31"/>
  <c r="A45" i="31"/>
  <c r="A46" i="31" s="1"/>
  <c r="A48" i="31" s="1"/>
  <c r="A50" i="31" s="1"/>
  <c r="A51" i="31" s="1"/>
  <c r="A53" i="31" s="1"/>
  <c r="A55" i="31" s="1"/>
  <c r="A56" i="31" s="1"/>
  <c r="D171" i="15"/>
  <c r="D170" i="15"/>
  <c r="G44" i="32" l="1"/>
  <c r="H43" i="32"/>
  <c r="M43" i="32" s="1"/>
  <c r="P43" i="32" s="1"/>
  <c r="I86" i="32"/>
  <c r="G87" i="32"/>
  <c r="H86" i="32"/>
  <c r="M86" i="32" s="1"/>
  <c r="P86" i="32" s="1"/>
  <c r="I42" i="32"/>
  <c r="I43" i="32" s="1"/>
  <c r="A60" i="31"/>
  <c r="A59" i="31"/>
  <c r="C60" i="31"/>
  <c r="A58" i="31"/>
  <c r="A57" i="31"/>
  <c r="P87" i="32" l="1"/>
  <c r="G88" i="32"/>
  <c r="H87" i="32"/>
  <c r="M87" i="32" s="1"/>
  <c r="I87" i="32"/>
  <c r="H44" i="32"/>
  <c r="M44" i="32" s="1"/>
  <c r="P44" i="32" s="1"/>
  <c r="G45" i="32"/>
  <c r="A62" i="31"/>
  <c r="G46" i="32" l="1"/>
  <c r="H45" i="32"/>
  <c r="M45" i="32" s="1"/>
  <c r="P45" i="32" s="1"/>
  <c r="G89" i="32"/>
  <c r="H88" i="32"/>
  <c r="M88" i="32" s="1"/>
  <c r="P88" i="32" s="1"/>
  <c r="I44" i="32"/>
  <c r="I45" i="32" s="1"/>
  <c r="C66" i="31"/>
  <c r="A66" i="31"/>
  <c r="A65" i="31"/>
  <c r="A64" i="31"/>
  <c r="A63" i="31"/>
  <c r="G90" i="32" l="1"/>
  <c r="H89" i="32"/>
  <c r="M89" i="32" s="1"/>
  <c r="P89" i="32" s="1"/>
  <c r="H46" i="32"/>
  <c r="M46" i="32" s="1"/>
  <c r="P46" i="32" s="1"/>
  <c r="G47" i="32"/>
  <c r="I88" i="32"/>
  <c r="I89" i="32" s="1"/>
  <c r="A67" i="31"/>
  <c r="E67" i="31"/>
  <c r="G48" i="32" l="1"/>
  <c r="H47" i="32"/>
  <c r="M47" i="32" s="1"/>
  <c r="P47" i="32" s="1"/>
  <c r="H90" i="32"/>
  <c r="M90" i="32" s="1"/>
  <c r="P90" i="32" s="1"/>
  <c r="G91" i="32"/>
  <c r="I46" i="32"/>
  <c r="I47" i="32" s="1"/>
  <c r="E68" i="31"/>
  <c r="A68" i="31"/>
  <c r="A70" i="31" s="1"/>
  <c r="A71" i="31" s="1"/>
  <c r="A73" i="31" s="1"/>
  <c r="A74" i="31" s="1"/>
  <c r="A75" i="31" s="1"/>
  <c r="D54" i="23"/>
  <c r="D114" i="23"/>
  <c r="P48" i="32" l="1"/>
  <c r="G92" i="32"/>
  <c r="H91" i="32"/>
  <c r="M91" i="32" s="1"/>
  <c r="P91" i="32" s="1"/>
  <c r="I90" i="32"/>
  <c r="I91" i="32" s="1"/>
  <c r="G49" i="32"/>
  <c r="H48" i="32"/>
  <c r="M48" i="32" s="1"/>
  <c r="A78" i="31"/>
  <c r="A79" i="31" s="1"/>
  <c r="A81" i="31" s="1"/>
  <c r="A83" i="31" s="1"/>
  <c r="A85" i="31" s="1"/>
  <c r="A86" i="31" s="1"/>
  <c r="A87" i="31" s="1"/>
  <c r="A88" i="31" s="1"/>
  <c r="A89" i="31" s="1"/>
  <c r="A90" i="31" s="1"/>
  <c r="A91" i="31" s="1"/>
  <c r="A92" i="31" s="1"/>
  <c r="A93" i="31" s="1"/>
  <c r="A94" i="31" s="1"/>
  <c r="A95" i="31" s="1"/>
  <c r="A96" i="31" s="1"/>
  <c r="A97" i="31" s="1"/>
  <c r="A98" i="31" s="1"/>
  <c r="A99" i="31" s="1"/>
  <c r="A100" i="31" s="1"/>
  <c r="A101" i="31" s="1"/>
  <c r="A102" i="31" s="1"/>
  <c r="A104" i="31" s="1"/>
  <c r="A106" i="31" s="1"/>
  <c r="A108" i="31" s="1"/>
  <c r="A110" i="31" s="1"/>
  <c r="A112" i="31" s="1"/>
  <c r="A114" i="31" s="1"/>
  <c r="A116" i="31" s="1"/>
  <c r="A118" i="31" s="1"/>
  <c r="A120" i="31" s="1"/>
  <c r="A123" i="31" s="1"/>
  <c r="A76" i="31"/>
  <c r="D315" i="15"/>
  <c r="D313" i="15"/>
  <c r="D312" i="15"/>
  <c r="G270" i="15"/>
  <c r="I257" i="15"/>
  <c r="D164" i="15"/>
  <c r="C31" i="28"/>
  <c r="C24" i="21" s="1"/>
  <c r="F10" i="27"/>
  <c r="G10" i="27"/>
  <c r="F11" i="27"/>
  <c r="G11" i="27"/>
  <c r="F12" i="27"/>
  <c r="G12" i="27"/>
  <c r="F13" i="27"/>
  <c r="G13" i="27"/>
  <c r="G23" i="27" s="1"/>
  <c r="F14" i="27"/>
  <c r="G14" i="27"/>
  <c r="F15" i="27"/>
  <c r="G15" i="27"/>
  <c r="F16" i="27"/>
  <c r="G16" i="27"/>
  <c r="F17" i="27"/>
  <c r="G17" i="27"/>
  <c r="F18" i="27"/>
  <c r="G18" i="27"/>
  <c r="F19" i="27"/>
  <c r="G19" i="27"/>
  <c r="F20" i="27"/>
  <c r="G20" i="27"/>
  <c r="F21" i="27"/>
  <c r="G21" i="27"/>
  <c r="F22" i="27"/>
  <c r="G22" i="27"/>
  <c r="D23" i="27"/>
  <c r="E8" i="26" s="1"/>
  <c r="E23" i="27"/>
  <c r="E7" i="26"/>
  <c r="G16" i="24"/>
  <c r="G14" i="24"/>
  <c r="A9" i="23"/>
  <c r="A11" i="23" s="1"/>
  <c r="A13" i="23" s="1"/>
  <c r="A16" i="23" s="1"/>
  <c r="A18" i="23" s="1"/>
  <c r="A19" i="23" s="1"/>
  <c r="A20" i="23" s="1"/>
  <c r="A21" i="23" s="1"/>
  <c r="A22" i="23" s="1"/>
  <c r="A23" i="23" s="1"/>
  <c r="A25" i="23" s="1"/>
  <c r="A26" i="23" s="1"/>
  <c r="A27" i="23" s="1"/>
  <c r="A28" i="23" s="1"/>
  <c r="A29" i="23" s="1"/>
  <c r="A30" i="23" s="1"/>
  <c r="A32" i="23" s="1"/>
  <c r="A33" i="23" s="1"/>
  <c r="A34" i="23" s="1"/>
  <c r="A36" i="23" s="1"/>
  <c r="A38" i="23" s="1"/>
  <c r="A40" i="23" s="1"/>
  <c r="A41" i="23" s="1"/>
  <c r="A42" i="23" s="1"/>
  <c r="A43" i="23" s="1"/>
  <c r="A44" i="23" s="1"/>
  <c r="A45" i="23" s="1"/>
  <c r="A46" i="23" s="1"/>
  <c r="A47" i="23" s="1"/>
  <c r="A48" i="23" s="1"/>
  <c r="A49" i="23" s="1"/>
  <c r="A50" i="23" s="1"/>
  <c r="A51" i="23" s="1"/>
  <c r="A52" i="23" s="1"/>
  <c r="A53" i="23" s="1"/>
  <c r="A54" i="23" s="1"/>
  <c r="A57" i="23" s="1"/>
  <c r="A59" i="23" s="1"/>
  <c r="A60" i="23" s="1"/>
  <c r="A61" i="23" s="1"/>
  <c r="A62" i="23" s="1"/>
  <c r="A63" i="23" s="1"/>
  <c r="A64" i="23" s="1"/>
  <c r="A66" i="23" s="1"/>
  <c r="A67" i="23" s="1"/>
  <c r="A68" i="23" s="1"/>
  <c r="A69" i="23" s="1"/>
  <c r="A70" i="23" s="1"/>
  <c r="A71" i="23" s="1"/>
  <c r="A73" i="23" s="1"/>
  <c r="A74" i="23" s="1"/>
  <c r="A75" i="23" s="1"/>
  <c r="A77" i="23" s="1"/>
  <c r="A79" i="23" s="1"/>
  <c r="A80" i="23" s="1"/>
  <c r="A81" i="23" s="1"/>
  <c r="A82" i="23" s="1"/>
  <c r="A83" i="23" s="1"/>
  <c r="A84" i="23" s="1"/>
  <c r="A86" i="23" s="1"/>
  <c r="A87" i="23" s="1"/>
  <c r="A88" i="23" s="1"/>
  <c r="A89" i="23" s="1"/>
  <c r="A90" i="23" s="1"/>
  <c r="A91" i="23" s="1"/>
  <c r="A93" i="23" s="1"/>
  <c r="A94" i="23" s="1"/>
  <c r="A95" i="23" s="1"/>
  <c r="A98" i="23" s="1"/>
  <c r="A100" i="23" s="1"/>
  <c r="A101" i="23" s="1"/>
  <c r="A102" i="23" s="1"/>
  <c r="A103" i="23" s="1"/>
  <c r="A104" i="23" s="1"/>
  <c r="A105" i="23" s="1"/>
  <c r="A106" i="23" s="1"/>
  <c r="A107" i="23" s="1"/>
  <c r="A108" i="23" s="1"/>
  <c r="A109" i="23" s="1"/>
  <c r="A110" i="23" s="1"/>
  <c r="A111" i="23" s="1"/>
  <c r="A112" i="23" s="1"/>
  <c r="A113" i="23" s="1"/>
  <c r="A114" i="23" s="1"/>
  <c r="A118" i="23" s="1"/>
  <c r="A120" i="23" s="1"/>
  <c r="A122" i="23" s="1"/>
  <c r="A124" i="23" s="1"/>
  <c r="A126" i="23" s="1"/>
  <c r="G21" i="23"/>
  <c r="G23" i="23" s="1"/>
  <c r="G28" i="23"/>
  <c r="G30" i="23" s="1"/>
  <c r="H42" i="23"/>
  <c r="H43" i="23"/>
  <c r="H44" i="23"/>
  <c r="H45" i="23"/>
  <c r="H46" i="23"/>
  <c r="H47" i="23"/>
  <c r="H48" i="23"/>
  <c r="H49" i="23"/>
  <c r="H50" i="23"/>
  <c r="H51" i="23"/>
  <c r="H52" i="23"/>
  <c r="H53" i="23"/>
  <c r="G62" i="23"/>
  <c r="G64" i="23" s="1"/>
  <c r="G69" i="23"/>
  <c r="G71" i="23" s="1"/>
  <c r="G82" i="23"/>
  <c r="G84" i="23" s="1"/>
  <c r="G89" i="23"/>
  <c r="G91" i="23" s="1"/>
  <c r="I101" i="23"/>
  <c r="E102" i="23"/>
  <c r="E103" i="23" s="1"/>
  <c r="E104" i="23" s="1"/>
  <c r="E105" i="23" s="1"/>
  <c r="E106" i="23" s="1"/>
  <c r="E107" i="23" s="1"/>
  <c r="E108" i="23" s="1"/>
  <c r="E109" i="23" s="1"/>
  <c r="E110" i="23" s="1"/>
  <c r="E111" i="23" s="1"/>
  <c r="E112" i="23" s="1"/>
  <c r="E113" i="23" s="1"/>
  <c r="H102" i="23"/>
  <c r="H103" i="23"/>
  <c r="H104" i="23"/>
  <c r="H105" i="23"/>
  <c r="H106" i="23"/>
  <c r="H107" i="23"/>
  <c r="H108" i="23"/>
  <c r="H109" i="23"/>
  <c r="H110" i="23"/>
  <c r="H111" i="23"/>
  <c r="H112" i="23"/>
  <c r="H113" i="23"/>
  <c r="D23" i="22"/>
  <c r="D87" i="15" s="1"/>
  <c r="E23" i="22"/>
  <c r="D89" i="15" s="1"/>
  <c r="F23" i="22"/>
  <c r="G23" i="22"/>
  <c r="D124" i="15" s="1"/>
  <c r="H23" i="22"/>
  <c r="D125" i="15" s="1"/>
  <c r="I23" i="22"/>
  <c r="D95" i="15" s="1"/>
  <c r="J23" i="22"/>
  <c r="D97" i="15" s="1"/>
  <c r="D43" i="22"/>
  <c r="D115" i="15" s="1"/>
  <c r="E43" i="22"/>
  <c r="F9" i="21"/>
  <c r="N61" i="16"/>
  <c r="C62" i="16"/>
  <c r="G62" i="16"/>
  <c r="N62" i="16"/>
  <c r="G63" i="16"/>
  <c r="G65" i="16"/>
  <c r="N113" i="16"/>
  <c r="C114" i="16"/>
  <c r="G114" i="16"/>
  <c r="N114" i="16"/>
  <c r="G115" i="16"/>
  <c r="G117" i="16"/>
  <c r="E145" i="16"/>
  <c r="M145" i="16"/>
  <c r="F23" i="27" l="1"/>
  <c r="H49" i="32"/>
  <c r="M49" i="32" s="1"/>
  <c r="G50" i="32"/>
  <c r="G93" i="32"/>
  <c r="H93" i="32" s="1"/>
  <c r="M93" i="32" s="1"/>
  <c r="H92" i="32"/>
  <c r="M92" i="32" s="1"/>
  <c r="P92" i="32" s="1"/>
  <c r="P93" i="32" s="1"/>
  <c r="G73" i="32" s="1"/>
  <c r="G75" i="32" s="1"/>
  <c r="I48" i="32"/>
  <c r="I49" i="32" s="1"/>
  <c r="P49" i="32"/>
  <c r="G18" i="24"/>
  <c r="D195" i="15" s="1"/>
  <c r="C30" i="21"/>
  <c r="C36" i="21"/>
  <c r="C40" i="21"/>
  <c r="C45" i="21"/>
  <c r="C34" i="21"/>
  <c r="C32" i="28"/>
  <c r="C35" i="21"/>
  <c r="C44" i="21"/>
  <c r="C32" i="21"/>
  <c r="C43" i="21"/>
  <c r="C29" i="21"/>
  <c r="C42" i="21"/>
  <c r="C27" i="21"/>
  <c r="C37" i="21"/>
  <c r="C28" i="21"/>
  <c r="C26" i="21"/>
  <c r="C41" i="21"/>
  <c r="C33" i="21"/>
  <c r="C25" i="21"/>
  <c r="C47" i="21"/>
  <c r="C39" i="21"/>
  <c r="C31" i="21"/>
  <c r="F14" i="21"/>
  <c r="C46" i="21"/>
  <c r="C38" i="21"/>
  <c r="I262" i="15"/>
  <c r="G8" i="26"/>
  <c r="D268" i="15"/>
  <c r="G268" i="15" s="1"/>
  <c r="G7" i="26"/>
  <c r="G94" i="23"/>
  <c r="G95" i="23" s="1"/>
  <c r="D113" i="15" s="1"/>
  <c r="I41" i="23"/>
  <c r="I42" i="23" s="1"/>
  <c r="I43" i="23" s="1"/>
  <c r="I44" i="23" s="1"/>
  <c r="I45" i="23" s="1"/>
  <c r="I46" i="23" s="1"/>
  <c r="I47" i="23" s="1"/>
  <c r="I48" i="23" s="1"/>
  <c r="I49" i="23" s="1"/>
  <c r="I50" i="23" s="1"/>
  <c r="I51" i="23" s="1"/>
  <c r="I52" i="23" s="1"/>
  <c r="I53" i="23" s="1"/>
  <c r="G32" i="23" s="1"/>
  <c r="I102" i="23"/>
  <c r="I103" i="23" s="1"/>
  <c r="I104" i="23" s="1"/>
  <c r="I105" i="23" s="1"/>
  <c r="I106" i="23" s="1"/>
  <c r="I107" i="23" s="1"/>
  <c r="I108" i="23" s="1"/>
  <c r="I109" i="23" s="1"/>
  <c r="I110" i="23" s="1"/>
  <c r="I111" i="23" s="1"/>
  <c r="I112" i="23" s="1"/>
  <c r="I113" i="23" s="1"/>
  <c r="G74" i="23"/>
  <c r="G75" i="23" s="1"/>
  <c r="D112" i="15" s="1"/>
  <c r="G33" i="23"/>
  <c r="G51" i="32" l="1"/>
  <c r="H51" i="32" s="1"/>
  <c r="M51" i="32" s="1"/>
  <c r="H50" i="32"/>
  <c r="M50" i="32" s="1"/>
  <c r="P50" i="32" s="1"/>
  <c r="P51" i="32" s="1"/>
  <c r="G31" i="32" s="1"/>
  <c r="G33" i="32" s="1"/>
  <c r="I92" i="32"/>
  <c r="I93" i="32" s="1"/>
  <c r="H7" i="26"/>
  <c r="E268" i="15"/>
  <c r="I268" i="15" s="1"/>
  <c r="E270" i="15"/>
  <c r="H8" i="26"/>
  <c r="G34" i="23"/>
  <c r="D111" i="15" s="1"/>
  <c r="I50" i="32" l="1"/>
  <c r="I51" i="32" s="1"/>
  <c r="H9" i="26"/>
  <c r="D118" i="15" l="1"/>
  <c r="D14" i="15"/>
  <c r="I116" i="15" l="1"/>
  <c r="D295" i="15" l="1"/>
  <c r="K292" i="15"/>
  <c r="H292" i="15"/>
  <c r="K289" i="15"/>
  <c r="I288" i="15"/>
  <c r="D15" i="15" s="1"/>
  <c r="I278" i="15"/>
  <c r="I270" i="15"/>
  <c r="G269" i="15"/>
  <c r="I263" i="15"/>
  <c r="I265" i="15" s="1"/>
  <c r="D270" i="15" s="1"/>
  <c r="D254" i="15"/>
  <c r="G252" i="15" s="1"/>
  <c r="I250" i="15"/>
  <c r="D248" i="15"/>
  <c r="G247" i="15"/>
  <c r="G246" i="15"/>
  <c r="G244" i="15"/>
  <c r="I234" i="15"/>
  <c r="I226" i="15"/>
  <c r="D222" i="15"/>
  <c r="K219" i="15"/>
  <c r="H219" i="15"/>
  <c r="K217" i="15"/>
  <c r="D188" i="15"/>
  <c r="D192" i="15" s="1"/>
  <c r="G20" i="24" s="1"/>
  <c r="G22" i="24" s="1"/>
  <c r="D199" i="15" s="1"/>
  <c r="D185" i="15"/>
  <c r="F183" i="15"/>
  <c r="C183" i="15"/>
  <c r="F179" i="15"/>
  <c r="C179" i="15"/>
  <c r="D174" i="15"/>
  <c r="I173" i="15"/>
  <c r="B172" i="15"/>
  <c r="B170" i="15"/>
  <c r="I166" i="15"/>
  <c r="C165" i="15"/>
  <c r="F164" i="15"/>
  <c r="F162" i="15"/>
  <c r="F163" i="15" s="1"/>
  <c r="D160" i="15"/>
  <c r="I160" i="15" s="1"/>
  <c r="I159" i="15"/>
  <c r="I156" i="15"/>
  <c r="D150" i="15"/>
  <c r="K147" i="15"/>
  <c r="H147" i="15"/>
  <c r="K144" i="15"/>
  <c r="I115" i="15"/>
  <c r="F113" i="15"/>
  <c r="I110" i="15"/>
  <c r="D106" i="15"/>
  <c r="D105" i="15"/>
  <c r="D104" i="15"/>
  <c r="D103" i="15"/>
  <c r="D102" i="15"/>
  <c r="D99" i="15"/>
  <c r="F98" i="15"/>
  <c r="B98" i="15"/>
  <c r="B106" i="15" s="1"/>
  <c r="F97" i="15"/>
  <c r="B97" i="15"/>
  <c r="B105" i="15" s="1"/>
  <c r="G96" i="15"/>
  <c r="F96" i="15"/>
  <c r="B96" i="15"/>
  <c r="B104" i="15" s="1"/>
  <c r="F95" i="15"/>
  <c r="F120" i="15" s="1"/>
  <c r="B95" i="15"/>
  <c r="B103" i="15" s="1"/>
  <c r="G94" i="15"/>
  <c r="F94" i="15"/>
  <c r="F110" i="15" s="1"/>
  <c r="F182" i="15" s="1"/>
  <c r="B94" i="15"/>
  <c r="B102" i="15" s="1"/>
  <c r="D91" i="15"/>
  <c r="D80" i="15"/>
  <c r="K77" i="15"/>
  <c r="H77" i="15"/>
  <c r="K74" i="15"/>
  <c r="I51" i="15"/>
  <c r="I50" i="15"/>
  <c r="I39" i="15"/>
  <c r="D41" i="15" s="1"/>
  <c r="I47" i="15" s="1"/>
  <c r="I24" i="15"/>
  <c r="F15" i="15"/>
  <c r="F16" i="15" s="1"/>
  <c r="F17" i="15" s="1"/>
  <c r="I236" i="15" l="1"/>
  <c r="D271" i="15"/>
  <c r="E269" i="15" s="1"/>
  <c r="D167" i="15"/>
  <c r="D123" i="15" s="1"/>
  <c r="D126" i="15" s="1"/>
  <c r="D107" i="15"/>
  <c r="D47" i="15"/>
  <c r="I269" i="15"/>
  <c r="I271" i="15" s="1"/>
  <c r="D42" i="15"/>
  <c r="D45" i="15"/>
  <c r="I45" i="15"/>
  <c r="I229" i="15"/>
  <c r="I231" i="15" s="1"/>
  <c r="D46" i="15"/>
  <c r="I46" i="15"/>
  <c r="I238" i="15" l="1"/>
  <c r="I239" i="15"/>
  <c r="E245" i="15"/>
  <c r="G245" i="15" s="1"/>
  <c r="G248" i="15" s="1"/>
  <c r="I248" i="15" s="1"/>
  <c r="I252" i="15" s="1"/>
  <c r="K252" i="15" s="1"/>
  <c r="G90" i="15" s="1"/>
  <c r="G14" i="15"/>
  <c r="G15" i="15" s="1"/>
  <c r="I15" i="15" s="1"/>
  <c r="G87" i="15"/>
  <c r="D128" i="15"/>
  <c r="D189" i="15"/>
  <c r="I87" i="15"/>
  <c r="G18" i="16" s="1"/>
  <c r="E73" i="16" s="1"/>
  <c r="E93" i="16" s="1"/>
  <c r="G95" i="15"/>
  <c r="I14" i="15"/>
  <c r="I240" i="15" l="1"/>
  <c r="G124" i="15" s="1"/>
  <c r="I124" i="15" s="1"/>
  <c r="D202" i="15"/>
  <c r="D196" i="15" s="1"/>
  <c r="D200" i="15" s="1"/>
  <c r="D205" i="15" s="1"/>
  <c r="G89" i="15"/>
  <c r="G97" i="15" s="1"/>
  <c r="G155" i="15"/>
  <c r="I155" i="15" s="1"/>
  <c r="I90" i="15"/>
  <c r="G98" i="15"/>
  <c r="G16" i="15"/>
  <c r="I95" i="15"/>
  <c r="G120" i="15"/>
  <c r="G158" i="15" l="1"/>
  <c r="I158" i="15" s="1"/>
  <c r="G157" i="15"/>
  <c r="I157" i="15" s="1"/>
  <c r="G164" i="15"/>
  <c r="I164" i="15" s="1"/>
  <c r="I89" i="15"/>
  <c r="I91" i="15" s="1"/>
  <c r="G17" i="15"/>
  <c r="I17" i="15" s="1"/>
  <c r="I16" i="15"/>
  <c r="G165" i="15"/>
  <c r="I98" i="15"/>
  <c r="I106" i="15" s="1"/>
  <c r="I103" i="15"/>
  <c r="G19" i="16" s="1"/>
  <c r="H73" i="16" s="1"/>
  <c r="I120" i="15"/>
  <c r="G170" i="15"/>
  <c r="I170" i="15" s="1"/>
  <c r="K73" i="16" s="1"/>
  <c r="G161" i="15"/>
  <c r="I97" i="15"/>
  <c r="G91" i="15" l="1"/>
  <c r="K91" i="15"/>
  <c r="I105" i="15"/>
  <c r="I107" i="15" s="1"/>
  <c r="I99" i="15"/>
  <c r="K99" i="15" s="1"/>
  <c r="G125" i="15"/>
  <c r="I125" i="15" s="1"/>
  <c r="G181" i="15"/>
  <c r="G162" i="15"/>
  <c r="G171" i="15"/>
  <c r="I161" i="15"/>
  <c r="G172" i="15"/>
  <c r="I172" i="15" s="1"/>
  <c r="I165" i="15"/>
  <c r="I18" i="15"/>
  <c r="G107" i="15" l="1"/>
  <c r="K107" i="15"/>
  <c r="G183" i="15"/>
  <c r="I183" i="15" s="1"/>
  <c r="I181" i="15"/>
  <c r="G184" i="15"/>
  <c r="I184" i="15" s="1"/>
  <c r="I171" i="15"/>
  <c r="G178" i="15"/>
  <c r="G163" i="15"/>
  <c r="I163" i="15" s="1"/>
  <c r="I162" i="15"/>
  <c r="I174" i="15" l="1"/>
  <c r="G26" i="16"/>
  <c r="G27" i="16" s="1"/>
  <c r="L27" i="16" s="1"/>
  <c r="I167" i="15"/>
  <c r="G179" i="15"/>
  <c r="I179" i="15" s="1"/>
  <c r="I178" i="15"/>
  <c r="I185" i="15" s="1"/>
  <c r="G30" i="16" s="1"/>
  <c r="G31" i="16" s="1"/>
  <c r="L31" i="16" s="1"/>
  <c r="G111" i="15"/>
  <c r="G197" i="15"/>
  <c r="I123" i="15" l="1"/>
  <c r="G22" i="16"/>
  <c r="G23" i="16" s="1"/>
  <c r="L23" i="16" s="1"/>
  <c r="L33" i="16" s="1"/>
  <c r="G199" i="15"/>
  <c r="I199" i="15" s="1"/>
  <c r="I197" i="15"/>
  <c r="G198" i="15"/>
  <c r="I198" i="15" s="1"/>
  <c r="G112" i="15"/>
  <c r="I111" i="15"/>
  <c r="I126" i="15" l="1"/>
  <c r="F75" i="16"/>
  <c r="G75" i="16" s="1"/>
  <c r="F74" i="16"/>
  <c r="G74" i="16" s="1"/>
  <c r="F126" i="16"/>
  <c r="G126" i="16" s="1"/>
  <c r="F127" i="16"/>
  <c r="G127" i="16" s="1"/>
  <c r="F125" i="16"/>
  <c r="G125" i="16" s="1"/>
  <c r="F73" i="16"/>
  <c r="G73" i="16" s="1"/>
  <c r="G114" i="15"/>
  <c r="I114" i="15" s="1"/>
  <c r="G113" i="15"/>
  <c r="I112" i="15"/>
  <c r="I113" i="15" l="1"/>
  <c r="G117" i="15"/>
  <c r="I118" i="15" l="1"/>
  <c r="I128" i="15" l="1"/>
  <c r="I202" i="15" l="1"/>
  <c r="G40" i="16" l="1"/>
  <c r="G41" i="16" s="1"/>
  <c r="L41" i="16" s="1"/>
  <c r="I196" i="15"/>
  <c r="I200" i="15" l="1"/>
  <c r="I205" i="15" l="1"/>
  <c r="G36" i="16"/>
  <c r="G37" i="16" s="1"/>
  <c r="L37" i="16" s="1"/>
  <c r="L43" i="16" s="1"/>
  <c r="I127" i="16" l="1"/>
  <c r="J127" i="16" s="1"/>
  <c r="L127" i="16" s="1"/>
  <c r="N127" i="16" s="1"/>
  <c r="I125" i="16"/>
  <c r="J125" i="16" s="1"/>
  <c r="L125" i="16" s="1"/>
  <c r="I75" i="16"/>
  <c r="J75" i="16" s="1"/>
  <c r="L75" i="16" s="1"/>
  <c r="N75" i="16" s="1"/>
  <c r="I73" i="16"/>
  <c r="I126" i="16"/>
  <c r="J126" i="16" s="1"/>
  <c r="L126" i="16" s="1"/>
  <c r="N126" i="16" s="1"/>
  <c r="I74" i="16"/>
  <c r="J74" i="16" s="1"/>
  <c r="L74" i="16" s="1"/>
  <c r="N74" i="16" s="1"/>
  <c r="F11" i="21"/>
  <c r="F24" i="21" s="1"/>
  <c r="J73" i="16" l="1"/>
  <c r="L73" i="16" s="1"/>
  <c r="N125" i="16"/>
  <c r="N145" i="16" s="1"/>
  <c r="L145" i="16"/>
  <c r="E24" i="21"/>
  <c r="L93" i="16" l="1"/>
  <c r="L95" i="16" s="1"/>
  <c r="D24" i="21"/>
  <c r="F25" i="21" s="1"/>
  <c r="E25" i="21"/>
  <c r="D25" i="21" s="1"/>
  <c r="I209" i="15" l="1"/>
  <c r="D209" i="15"/>
  <c r="D214" i="15" s="1"/>
  <c r="E26" i="21"/>
  <c r="F26" i="21"/>
  <c r="I214" i="15" l="1"/>
  <c r="I11" i="15" s="1"/>
  <c r="I29" i="15" s="1"/>
  <c r="D26" i="21"/>
  <c r="F27" i="21" s="1"/>
  <c r="E27" i="21"/>
  <c r="E28" i="21" l="1"/>
  <c r="D28" i="21" s="1"/>
  <c r="D27" i="21"/>
  <c r="F28" i="21" s="1"/>
  <c r="F29" i="21" l="1"/>
  <c r="E29" i="21"/>
  <c r="E30" i="21" l="1"/>
  <c r="D29" i="21"/>
  <c r="F30" i="21" s="1"/>
  <c r="D30" i="21" l="1"/>
  <c r="F31" i="21" s="1"/>
  <c r="E31" i="21"/>
  <c r="D31" i="21" s="1"/>
  <c r="E32" i="21" l="1"/>
  <c r="F32" i="21"/>
  <c r="D32" i="21" l="1"/>
  <c r="F33" i="21" s="1"/>
  <c r="E33" i="21"/>
  <c r="D33" i="21" l="1"/>
  <c r="F34" i="21" s="1"/>
  <c r="E34" i="21"/>
  <c r="D34" i="21" s="1"/>
  <c r="F35" i="21" l="1"/>
  <c r="E35" i="21"/>
  <c r="E36" i="21" l="1"/>
  <c r="D35" i="21"/>
  <c r="F36" i="21" l="1"/>
  <c r="E37" i="21"/>
  <c r="D37" i="21" s="1"/>
  <c r="D36" i="21"/>
  <c r="F37" i="21" l="1"/>
  <c r="E38" i="21" s="1"/>
  <c r="F38" i="21" l="1"/>
  <c r="D38" i="21"/>
  <c r="E39" i="21"/>
  <c r="E40" i="21" l="1"/>
  <c r="D40" i="21" s="1"/>
  <c r="D39" i="21"/>
  <c r="F39" i="21"/>
  <c r="F40" i="21" l="1"/>
  <c r="F41" i="21" l="1"/>
  <c r="E41" i="21"/>
  <c r="E42" i="21" l="1"/>
  <c r="D41" i="21"/>
  <c r="F42" i="21" l="1"/>
  <c r="D42" i="21"/>
  <c r="E43" i="21"/>
  <c r="D43" i="21" s="1"/>
  <c r="F43" i="21" l="1"/>
  <c r="E44" i="21" s="1"/>
  <c r="F44" i="21" l="1"/>
  <c r="D44" i="21"/>
  <c r="E45" i="21"/>
  <c r="F45" i="21" l="1"/>
  <c r="E46" i="21"/>
  <c r="D46" i="21" s="1"/>
  <c r="D45" i="21"/>
  <c r="F46" i="21" l="1"/>
  <c r="F47" i="21" s="1"/>
  <c r="E47" i="21" l="1"/>
  <c r="D47" i="21" s="1"/>
  <c r="D49" i="21" s="1"/>
  <c r="D48" i="21" l="1"/>
  <c r="F15" i="21" s="1"/>
  <c r="F17" i="21" s="1"/>
  <c r="M73" i="16" s="1"/>
  <c r="M93" i="16" l="1"/>
  <c r="N73" i="16"/>
  <c r="N93" i="16" s="1"/>
</calcChain>
</file>

<file path=xl/sharedStrings.xml><?xml version="1.0" encoding="utf-8"?>
<sst xmlns="http://schemas.openxmlformats.org/spreadsheetml/2006/main" count="1515" uniqueCount="891">
  <si>
    <t xml:space="preserve">Formula Rate - Non-Levelized </t>
  </si>
  <si>
    <t xml:space="preserve">     Rate Formula Template</t>
  </si>
  <si>
    <t xml:space="preserve"> </t>
  </si>
  <si>
    <t xml:space="preserve"> Utilizing FERC Form 1 Data</t>
  </si>
  <si>
    <t>Line</t>
  </si>
  <si>
    <t>Allocated</t>
  </si>
  <si>
    <t>No.</t>
  </si>
  <si>
    <t>Amount</t>
  </si>
  <si>
    <t xml:space="preserve">REVENUE CREDITS </t>
  </si>
  <si>
    <t>Total</t>
  </si>
  <si>
    <t>Allocator</t>
  </si>
  <si>
    <t>TP</t>
  </si>
  <si>
    <t>NET REVENUE REQUIREMENT</t>
  </si>
  <si>
    <t xml:space="preserve">DIVISOR </t>
  </si>
  <si>
    <t xml:space="preserve">  Average of 12 coincident system peaks for requirements (RQ) service       </t>
  </si>
  <si>
    <t>(Note A)</t>
  </si>
  <si>
    <t>(Note B)</t>
  </si>
  <si>
    <t>(Note C)</t>
  </si>
  <si>
    <t>(Note D)</t>
  </si>
  <si>
    <t>Annual Cost ($/kW/Yr)</t>
  </si>
  <si>
    <t>Peak Rate</t>
  </si>
  <si>
    <t>Off-Peak Rate</t>
  </si>
  <si>
    <t>Point-To-Point Rate ($/kW/Wk)</t>
  </si>
  <si>
    <t>Point-To-Point Rate ($/kW/Day)</t>
  </si>
  <si>
    <t>Capped at weekly rate</t>
  </si>
  <si>
    <t>Point-To-Point Rate ($/MWh)</t>
  </si>
  <si>
    <t>Capped at weekly</t>
  </si>
  <si>
    <t xml:space="preserve"> times 1,000)</t>
  </si>
  <si>
    <t>and daily rates</t>
  </si>
  <si>
    <t>Short Term</t>
  </si>
  <si>
    <t>Long Term</t>
  </si>
  <si>
    <t>(1)</t>
  </si>
  <si>
    <t>(2)</t>
  </si>
  <si>
    <t>(3)</t>
  </si>
  <si>
    <t>(4)</t>
  </si>
  <si>
    <t>(5)</t>
  </si>
  <si>
    <t>Form No. 1</t>
  </si>
  <si>
    <t>Transmission</t>
  </si>
  <si>
    <t>Page, Line, Col.</t>
  </si>
  <si>
    <t>Company Total</t>
  </si>
  <si>
    <t xml:space="preserve">                  Allocator</t>
  </si>
  <si>
    <t>(Col 3 times Col 4)</t>
  </si>
  <si>
    <t>RATE BASE:</t>
  </si>
  <si>
    <t xml:space="preserve">  Production</t>
  </si>
  <si>
    <t>NA</t>
  </si>
  <si>
    <t xml:space="preserve">  Transmission</t>
  </si>
  <si>
    <t xml:space="preserve">  Distribution</t>
  </si>
  <si>
    <t xml:space="preserve">  General &amp; Intangible</t>
  </si>
  <si>
    <t>W/S</t>
  </si>
  <si>
    <t xml:space="preserve">  Common</t>
  </si>
  <si>
    <t>356.1</t>
  </si>
  <si>
    <t>GP=</t>
  </si>
  <si>
    <t>NET PLANT IN SERVICE</t>
  </si>
  <si>
    <t>NP=</t>
  </si>
  <si>
    <t>NP</t>
  </si>
  <si>
    <t xml:space="preserve">LAND HELD FOR FUTURE USE </t>
  </si>
  <si>
    <t>TE</t>
  </si>
  <si>
    <t>GP</t>
  </si>
  <si>
    <t xml:space="preserve">  Transmission </t>
  </si>
  <si>
    <t xml:space="preserve">     Less Account 565</t>
  </si>
  <si>
    <t xml:space="preserve">  A&amp;G</t>
  </si>
  <si>
    <t xml:space="preserve">     Less FERC Annual Fees</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</si>
  <si>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</si>
  <si>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</si>
  <si>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</si>
  <si>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</si>
  <si>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</si>
  <si>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</si>
  <si>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</si>
  <si>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</si>
  <si>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</si>
  <si>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TOTAL OTHER TAXES  (sum lines 13 - 19)</t>
  </si>
  <si>
    <t xml:space="preserve">INCOME TAXES          </t>
  </si>
  <si>
    <t xml:space="preserve">RETURN </t>
  </si>
  <si>
    <t xml:space="preserve">                SUPPORTING CALCULATIONS AND NOTES</t>
  </si>
  <si>
    <t xml:space="preserve">TRANSMISSION EXPENSES </t>
  </si>
  <si>
    <t>TE=</t>
  </si>
  <si>
    <t>TRANSMISSION PLANT INCLUDED IN ISO RATES</t>
  </si>
  <si>
    <t>TP=</t>
  </si>
  <si>
    <t>Form 1 Reference</t>
  </si>
  <si>
    <t>$</t>
  </si>
  <si>
    <t>Allocation</t>
  </si>
  <si>
    <t>W&amp;S Allocator</t>
  </si>
  <si>
    <t xml:space="preserve">  Other</t>
  </si>
  <si>
    <t>($ / Allocation)</t>
  </si>
  <si>
    <t>=</t>
  </si>
  <si>
    <t>% Electric</t>
  </si>
  <si>
    <t xml:space="preserve">  Electric</t>
  </si>
  <si>
    <t>200.3.c</t>
  </si>
  <si>
    <t>(line 17 / line 20)</t>
  </si>
  <si>
    <t>(line 16)</t>
  </si>
  <si>
    <t>CE</t>
  </si>
  <si>
    <t xml:space="preserve">  Gas</t>
  </si>
  <si>
    <t>*</t>
  </si>
  <si>
    <t xml:space="preserve">  Water</t>
  </si>
  <si>
    <t>RETURN (R)</t>
  </si>
  <si>
    <t>Preferred Dividends (118.29c) (positive number)</t>
  </si>
  <si>
    <t>Common Stock</t>
  </si>
  <si>
    <t>(sum lines 23-25)</t>
  </si>
  <si>
    <t>Cost</t>
  </si>
  <si>
    <t>%</t>
  </si>
  <si>
    <t>(Note P)</t>
  </si>
  <si>
    <t>Weighted</t>
  </si>
  <si>
    <t>=WCLTD</t>
  </si>
  <si>
    <t xml:space="preserve">  Common Stock  (line 26)</t>
  </si>
  <si>
    <t>=R</t>
  </si>
  <si>
    <t>REVENUE CREDITS</t>
  </si>
  <si>
    <t>ACCOUNT 447 (SALES FOR RESALE)</t>
  </si>
  <si>
    <t>(310-311)</t>
  </si>
  <si>
    <t>(Note Q)</t>
  </si>
  <si>
    <t xml:space="preserve">  Total of (a)-(b)</t>
  </si>
  <si>
    <t xml:space="preserve">  a. Transmission charges for all transmission transactions </t>
  </si>
  <si>
    <t>Note</t>
  </si>
  <si>
    <t>Letter</t>
  </si>
  <si>
    <t>A</t>
  </si>
  <si>
    <t>B</t>
  </si>
  <si>
    <t>C</t>
  </si>
  <si>
    <t>D</t>
  </si>
  <si>
    <t>E</t>
  </si>
  <si>
    <t>F</t>
  </si>
  <si>
    <t>G</t>
  </si>
  <si>
    <t>H</t>
  </si>
  <si>
    <t>I</t>
  </si>
  <si>
    <t>J</t>
  </si>
  <si>
    <t>K</t>
  </si>
  <si>
    <t>L</t>
  </si>
  <si>
    <t>M</t>
  </si>
  <si>
    <t>N</t>
  </si>
  <si>
    <t>O</t>
  </si>
  <si>
    <t>P</t>
  </si>
  <si>
    <t>Q</t>
  </si>
  <si>
    <t>R</t>
  </si>
  <si>
    <t>Includes income related only to transmission facilities, such as pole attachments, rentals and special use.</t>
  </si>
  <si>
    <t xml:space="preserve">  Plus Contract Demand of firm P-T-P over one year</t>
  </si>
  <si>
    <t>TOTAL REVENUE CREDITS  (sum lines 2-5)</t>
  </si>
  <si>
    <t xml:space="preserve">Network &amp; P-to-P Rate ($/kW/Mo) </t>
  </si>
  <si>
    <t xml:space="preserve">  Account No. 281 (enter negative)</t>
  </si>
  <si>
    <t xml:space="preserve">  Account No. 282 (enter negative)</t>
  </si>
  <si>
    <t xml:space="preserve">  Account No. 283 (enter negative)</t>
  </si>
  <si>
    <t xml:space="preserve">  Account No. 255 (enter negative)</t>
  </si>
  <si>
    <t xml:space="preserve">  Account No. 190 </t>
  </si>
  <si>
    <t>RATE BASE  (sum lines 18, 24, 25, &amp; 29)</t>
  </si>
  <si>
    <t xml:space="preserve">  Prepayments (Account 165)</t>
  </si>
  <si>
    <t xml:space="preserve">  a. Bundled Non-RQ Sales for Resale (311.x.h)</t>
  </si>
  <si>
    <t xml:space="preserve">  Revenues from Grandfathered Interzonal Transactions</t>
  </si>
  <si>
    <t xml:space="preserve">  Revenues from service provided by the ISO at a discount</t>
  </si>
  <si>
    <t xml:space="preserve">  Less 12 CP of firm P-T-P over one year (enter negative)</t>
  </si>
  <si>
    <t>Divisor (sum lines 8-14)</t>
  </si>
  <si>
    <t>(line 7 / line 15)</t>
  </si>
  <si>
    <t>(line 16 / 12)</t>
  </si>
  <si>
    <t>(line 16 / 52; line 16 / 52)</t>
  </si>
  <si>
    <t xml:space="preserve">  Total  (sum lines 17 - 19)</t>
  </si>
  <si>
    <t>Load</t>
  </si>
  <si>
    <t>(page 4, line 37)</t>
  </si>
  <si>
    <t xml:space="preserve">  Plus 12 CP of firm bundled sales over one year not in line 8</t>
  </si>
  <si>
    <t xml:space="preserve">  Plus 12 CP of Network Load not in line 8</t>
  </si>
  <si>
    <t>FIT =</t>
  </si>
  <si>
    <t>SIT=</t>
  </si>
  <si>
    <t>p =</t>
  </si>
  <si>
    <t xml:space="preserve">     CIT=(T/1-T) * (1-(WCLTD/R)) =</t>
  </si>
  <si>
    <t xml:space="preserve">      1 / (1 - T)  = (from line 21)</t>
  </si>
  <si>
    <t xml:space="preserve">       and FIT, SIT &amp; p are as given in footnote K.</t>
  </si>
  <si>
    <t>REV. REQUIREMENT  (sum lines 8, 12, 20, 27, 28)</t>
  </si>
  <si>
    <t>calculated</t>
  </si>
  <si>
    <t>WS</t>
  </si>
  <si>
    <t xml:space="preserve">  Less Contract Demands from service over one year provided by ISO at a discount (enter negative)</t>
  </si>
  <si>
    <t>WORKING CAPITAL  (Note H)</t>
  </si>
  <si>
    <t xml:space="preserve">  CWC  </t>
  </si>
  <si>
    <t>Total  (sum lines 27-29)</t>
  </si>
  <si>
    <t xml:space="preserve">  b. Transmission charges for all transmission transactions included in Divisor on Page 1</t>
  </si>
  <si>
    <t xml:space="preserve">  b. Bundled Sales for Resale  included in Divisor on page 1</t>
  </si>
  <si>
    <t>Enter dollar amounts</t>
  </si>
  <si>
    <t xml:space="preserve">  Total  (sum lines 12-15)</t>
  </si>
  <si>
    <t xml:space="preserve">Less Preferred Stock (line 28) </t>
  </si>
  <si>
    <t>5a</t>
  </si>
  <si>
    <t xml:space="preserve">The FERC's annual charges for the year assessed the Transmission Owner for service under this tariff. </t>
  </si>
  <si>
    <t>S</t>
  </si>
  <si>
    <t>(Note T)</t>
  </si>
  <si>
    <t>T</t>
  </si>
  <si>
    <t>Transmission plant included in ISO rates  (line 1 less lines 2 &amp; 3)</t>
  </si>
  <si>
    <t>page 1 of 5</t>
  </si>
  <si>
    <t>page 2 of 5</t>
  </si>
  <si>
    <t>page 3 of 5</t>
  </si>
  <si>
    <t>page 4 of 5</t>
  </si>
  <si>
    <t>page 5 of 5</t>
  </si>
  <si>
    <t>219.20-24.c</t>
  </si>
  <si>
    <t>219.26.c</t>
  </si>
  <si>
    <t>263.i</t>
  </si>
  <si>
    <t>201.3.d</t>
  </si>
  <si>
    <t>201.3.e</t>
  </si>
  <si>
    <t>(330.x.n)</t>
  </si>
  <si>
    <t>U</t>
  </si>
  <si>
    <t>Long Term Interest (117, sum of 62.c through 67.c)</t>
  </si>
  <si>
    <t>Proprietary Capital (112.16.c)</t>
  </si>
  <si>
    <t>Less Account 216.1 (112.12.c)  (enter negative)</t>
  </si>
  <si>
    <t>207.75.g</t>
  </si>
  <si>
    <t>1a</t>
  </si>
  <si>
    <t xml:space="preserve">  Account No. 456.1</t>
  </si>
  <si>
    <r>
      <t>Removes dollar amount of transmission expenses included in the OATT ancillary services rates, including Account Nos. 561.1, 561.2,</t>
    </r>
    <r>
      <rPr>
        <b/>
        <sz val="12"/>
        <rFont val="Times New Roman"/>
        <family val="1"/>
      </rPr>
      <t xml:space="preserve"> </t>
    </r>
    <r>
      <rPr>
        <sz val="12"/>
        <rFont val="Times New Roman"/>
        <family val="1"/>
      </rPr>
      <t xml:space="preserve"> 561.3, and 561.BA.</t>
    </r>
  </si>
  <si>
    <t>Account 456.1 entry shall be the annual total of the quarterly values reported at Form 1, 330.x.n.</t>
  </si>
  <si>
    <t>V</t>
  </si>
  <si>
    <t>205.46.g</t>
  </si>
  <si>
    <t>205.5.g &amp; 207.99.g</t>
  </si>
  <si>
    <t>321.96.b</t>
  </si>
  <si>
    <t>323.197.b</t>
  </si>
  <si>
    <t>336.11.b</t>
  </si>
  <si>
    <t>354.20.b</t>
  </si>
  <si>
    <t>354.21.b</t>
  </si>
  <si>
    <t>354.23.b</t>
  </si>
  <si>
    <t>36a</t>
  </si>
  <si>
    <t>W</t>
  </si>
  <si>
    <t>X</t>
  </si>
  <si>
    <t>REV. REQUIREMENT TO BE COLLECTED UNDER ATTACHMENT O</t>
  </si>
  <si>
    <t>included in Attachment GG]</t>
  </si>
  <si>
    <t xml:space="preserve">[Revenue Requirement for facilities included on page 2, line 2, and also  </t>
  </si>
  <si>
    <t xml:space="preserve">  [Rate Base (page 2, line 30) * Rate of Return (page 4, line 30)]</t>
  </si>
  <si>
    <t>References to data from FERC Form 1 are indicated as:   #.y.x  (page, line, column)</t>
  </si>
  <si>
    <t>General Note:   References to pages in this formulary rate are indicated as:  (page#, line#, col.#)</t>
  </si>
  <si>
    <t>(Note E)</t>
  </si>
  <si>
    <t xml:space="preserve">       where WCLTD=(page 4, line 27) and R= (page 4, line 30)</t>
  </si>
  <si>
    <t>FERC Annual Charge ($/MWh)</t>
  </si>
  <si>
    <t>(line 1- line 7)</t>
  </si>
  <si>
    <t>(line 2- line 8)</t>
  </si>
  <si>
    <t>(line 3 - line 9)</t>
  </si>
  <si>
    <t>(line 4 - line 10)</t>
  </si>
  <si>
    <t>(line 5 - line 11)</t>
  </si>
  <si>
    <t xml:space="preserve">  Less Contract Demand from Grandfathered Interzonal Transactions over one year (enter negative)  (Note S)</t>
  </si>
  <si>
    <t xml:space="preserve">     Less LSE Expenses included in Transmission O&amp;M Accounts  (Note V)</t>
  </si>
  <si>
    <t xml:space="preserve">     Less EPRI &amp; Reg. Comm. Exp. &amp; Non-safety  Ad.  (Note I)</t>
  </si>
  <si>
    <t xml:space="preserve">     Plus Transmission Related Reg. Comm.  Exp.  (Note I)</t>
  </si>
  <si>
    <t>TAXES OTHER THAN INCOME TAXES  (Note J)</t>
  </si>
  <si>
    <t>(Note K)</t>
  </si>
  <si>
    <t>Less transmission plant excluded from ISO rates  (Note M)</t>
  </si>
  <si>
    <t>Total transmission plant  (page 2, line 2, column 3)</t>
  </si>
  <si>
    <t>Less transmission plant included in OATT Ancillary Services  (Note N )</t>
  </si>
  <si>
    <t>Percentage of transmission plant included in ISO Rates  (line 4 divided by line 1)</t>
  </si>
  <si>
    <t>Total transmission expenses  (page 3, line 1, column 3)</t>
  </si>
  <si>
    <t>Less transmission expenses included in OATT Ancillary Services  (Note L)</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</si>
  <si>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</si>
  <si>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</si>
  <si>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</si>
  <si>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</si>
  <si>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COMMON PLANT ALLOCATOR  (CE)  (Note O)</t>
  </si>
  <si>
    <t xml:space="preserve">  Preferred Stock  (112.3.c)</t>
  </si>
  <si>
    <t>ACCOUNT 454 (RENT FROM ELECTRIC PROPERTY)  (Note R)</t>
  </si>
  <si>
    <t>ACCOUNT 456.1 (OTHER ELECTRIC REVENUES)  (Note U)</t>
  </si>
  <si>
    <t>TOTAL WORKING CAPITAL  (sum lines 26 - 28)</t>
  </si>
  <si>
    <t>TOTAL NET PLANT  (sum lines 13-17)</t>
  </si>
  <si>
    <t>TOTAL GROSS PLANT  (sum lines 1-5)</t>
  </si>
  <si>
    <t>TOTAL ACCUM. DEPRECIATION  (sum lines 7-11)</t>
  </si>
  <si>
    <t>Rate Formula Template</t>
  </si>
  <si>
    <t>Utilizing FERC Form 1 Data</t>
  </si>
  <si>
    <t>Inputs Required:</t>
  </si>
  <si>
    <t>Cash Working Capital assigned to transmission is one-eighth of O&amp;M allocated to transmission at page 3, line 8, column 5.  Prepayments are the electric related prepayments booked to Account No. 165 and reported on Page 111, line 57 in the Form 1.</t>
  </si>
  <si>
    <t xml:space="preserve">Line 5 - EPRI Annual Membership Dues listed in Form 1 at 353.f, all Regulatory Commission Expenses itemized at 351.h, and non-safety related advertising included in Account 930.1.  Line 5a - Regulatory Commission Expenses directly related to transmission service, ISO filings, or transmission siting itemized at 351.h. </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</si>
  <si>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</si>
  <si>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Removes transmission plant determined by Commission order to be state-jurisdictional according to the seven-factor test (until Form 1 balances are adjusted to reflect application of seven-factor test).</t>
  </si>
  <si>
    <t>Line 33 must equal zero since all short-term power sales must be unbundled and the transmission component reflected in Account No. 456.1 and all other uses are to be included in the divisor.</t>
  </si>
  <si>
    <t>GROSS REVENUE REQUIREMENT  (page 3, line 31)</t>
  </si>
  <si>
    <t>(line 16 / 260; line 16 / 365)</t>
  </si>
  <si>
    <t>(line 16 / 4,160; line 16 / 8,760</t>
  </si>
  <si>
    <t>LESS ATTACHMENT GG ADJUSTMENT [Attachment GG, page 2, line 3, column 10]   (Note W)</t>
  </si>
  <si>
    <t>Grandfathered agreements whose rates have been changed to eliminate or mitigate pancaking - the revenues are included in line 4, page 1 and the loads are included in line 13, page 1.  Grandfathered agreements whose rates have not been changed to eliminate or mitigate pancaking - the revenues are not included in line 4, page 1 nor are the loads included in line 13, page 1.</t>
  </si>
  <si>
    <t>The revenues credited on page 1, lines 2-5 shall include only the amounts received directly (in the case of grandfathered agreements) or from the ISO (for service under this tariff) reflecting the Transmission Owner's integrated transmission facilities.  They do not include revenues associated with FERC annual charges, gross receipts taxes, ancillary services, facilities not included in this template (e.g., direct assignment facilities and GSUs) which are not recovered under this Rate Formula Template.</t>
  </si>
  <si>
    <t>Peak as would be reported on page 401, column d of Form 1 at the time of the applicable pricing zone coincident monthly peaks.</t>
  </si>
  <si>
    <t>Labeled LF on page 328 of Form 1 at the time of the applicable pricing zone coincident monthly peaks.</t>
  </si>
  <si>
    <t>30a</t>
  </si>
  <si>
    <t>included in Attachment MM]</t>
  </si>
  <si>
    <t>(line 29 - line 30 - line 30a)</t>
  </si>
  <si>
    <t>36b</t>
  </si>
  <si>
    <t xml:space="preserve">  Total of (a)-(b)-(c)-(d)</t>
  </si>
  <si>
    <t>Y</t>
  </si>
  <si>
    <t>Z</t>
  </si>
  <si>
    <t>219.28.c &amp; 200.21.c</t>
  </si>
  <si>
    <t>O&amp;M  (Note BB)</t>
  </si>
  <si>
    <t>DEPRECIATION AND AMORTIZATION EXPENSE (Note AA)</t>
  </si>
  <si>
    <t>336.10.f &amp; 336.1.f</t>
  </si>
  <si>
    <t xml:space="preserve">Account Nos. 561.4 and 561.8 consist of RTO expenses billed to load-serving entities and are not included in Transmission Owner revenue requirements.  </t>
  </si>
  <si>
    <t>AA</t>
  </si>
  <si>
    <t>Schedule 10-FERC charges should not be included in O&amp;M recovered under this Attachment O.</t>
  </si>
  <si>
    <t>BB</t>
  </si>
  <si>
    <t>Labeled LF, LU, IF, IU on pages 310-311 of Form 1 at the time of the applicable pricing zone coincident monthly peaks.</t>
  </si>
  <si>
    <t>LESS ATTACHMENT MM ADJUSTMENT [Attachment MM, page 2, line 3, column 14]   (Note Y)</t>
  </si>
  <si>
    <t xml:space="preserve">  c. Transmission charges from Schedules associated with Attachment GG  (Note X)</t>
  </si>
  <si>
    <t xml:space="preserve">  d. Transmission charges from Schedules associated with Attachment MM  (Note Z)</t>
  </si>
  <si>
    <t>6a</t>
  </si>
  <si>
    <t>6b</t>
  </si>
  <si>
    <t>6c</t>
  </si>
  <si>
    <t>CC</t>
  </si>
  <si>
    <t>DD</t>
  </si>
  <si>
    <t>23a</t>
  </si>
  <si>
    <t>23b</t>
  </si>
  <si>
    <t xml:space="preserve">  Unamortized Regulatory Asset</t>
  </si>
  <si>
    <t xml:space="preserve">  Unamortized Abandoned Plant </t>
  </si>
  <si>
    <t>DA</t>
  </si>
  <si>
    <t>EE</t>
  </si>
  <si>
    <t>FF</t>
  </si>
  <si>
    <t>Attachment O -- Republic</t>
  </si>
  <si>
    <t xml:space="preserve">     Less Account 566</t>
  </si>
  <si>
    <t>321.97.b</t>
  </si>
  <si>
    <t xml:space="preserve">     Plus Amort. of Regulatory Asset</t>
  </si>
  <si>
    <t xml:space="preserve">     Plus Acct. 566 minus Amortization</t>
  </si>
  <si>
    <t>2a</t>
  </si>
  <si>
    <t>2b</t>
  </si>
  <si>
    <t>2c</t>
  </si>
  <si>
    <t>11a</t>
  </si>
  <si>
    <t xml:space="preserve">  Amortization of Abandoned  Plant  </t>
  </si>
  <si>
    <t>GG</t>
  </si>
  <si>
    <t>REPUBLIC TRANSMISSION, LLC</t>
  </si>
  <si>
    <t>6d</t>
  </si>
  <si>
    <t>6e</t>
  </si>
  <si>
    <t>(line 1 - line 6 + line 6a + line 6d + line 6e )</t>
  </si>
  <si>
    <t>Histric Year True-Up</t>
  </si>
  <si>
    <t>Interest on Historic Year True-Up</t>
  </si>
  <si>
    <t>HH</t>
  </si>
  <si>
    <t>II</t>
  </si>
  <si>
    <t>Lines 6b and 6c of page 1 will only be utilized when Republic has transmission facilities to be recovered under Schedules 7, 8, and 9.  Line 6b represents the actual ATRR for the True-Up Year, utilizing Attachment O - Republic populated with True-Up Year actual operating results.  Line 6c will represent the actual revenue Republic received, during the True-Up Year, related to the transmission facilities recovered under this Attachment O - Republic and will equal the amount reported on Page 4 of 5, line 36.</t>
  </si>
  <si>
    <t>(line 6b minus line 6c)</t>
  </si>
  <si>
    <t>JJ</t>
  </si>
  <si>
    <t>This adjusting entry will remove any residual revenue requirement on Attachment O due to rounding differences between project revenue requirements calculated on Attachment GG and /or Attachment MM, and that calculated on Attachment O, page 3 of 5, line 29, column 5.  The result of this adjustment will be a zero net revenue requirement reported on line 7 below.  If Republic ultimately has transmission assets that are recoverable under Schedules 7, 8, or 9 of the MISO Tariff, this adjustment will no longer be made.</t>
  </si>
  <si>
    <t>Pursuant to Attachment GG of the MISO Tariff, removes dollar amount of revenue requirements calculated pursuant to Attachment GG.</t>
  </si>
  <si>
    <t>Unamortized Abandoned Plant and Amortization of Abandoned Plant will be zero until the Commission accepts or approves recovery of the cost of Abandoned Plant.  Republic must submit a Section 205 filing to recover the cost of abandoned plant.</t>
  </si>
  <si>
    <t xml:space="preserve">321.112.b  </t>
  </si>
  <si>
    <t>Note CC</t>
  </si>
  <si>
    <t>Note DD</t>
  </si>
  <si>
    <t>Line 2a minus line 2b</t>
  </si>
  <si>
    <t>354.24.b, 25.b, 26.b</t>
  </si>
  <si>
    <t>TOTAL DEPRECIATION  (sum lines 9 - 11a)</t>
  </si>
  <si>
    <t xml:space="preserve">Elimination of revenue requirement rounding differences  </t>
  </si>
  <si>
    <t>(Note FF)</t>
  </si>
  <si>
    <t xml:space="preserve">Historic Year Actual ATRR    </t>
  </si>
  <si>
    <t>(Note GG)</t>
  </si>
  <si>
    <t xml:space="preserve">Historic Year Actual Revenue    </t>
  </si>
  <si>
    <t>207.58.g   (Note HH)</t>
  </si>
  <si>
    <t>219.25.c  (Note HH)</t>
  </si>
  <si>
    <t>336.7.b  (Note HH)</t>
  </si>
  <si>
    <t>GROSS PLANT IN SERVICE  (Note AA, Note II)</t>
  </si>
  <si>
    <t>ACCUMULATED DEPRECIATION  (Note AA, Note II)</t>
  </si>
  <si>
    <t>214.x.d  (Note G, Note II)</t>
  </si>
  <si>
    <t xml:space="preserve">  Materials &amp; Supplies  (Note G, Note II)</t>
  </si>
  <si>
    <t>111.57.c  (Note II)</t>
  </si>
  <si>
    <t xml:space="preserve">                                          Development of Common Stock:  (Note II)</t>
  </si>
  <si>
    <t xml:space="preserve">  Long Term Debt (112, sum of  18.c through 21.c)   (Note EE, Note II)</t>
  </si>
  <si>
    <t>( Note II)</t>
  </si>
  <si>
    <t>(Note P, Note EE, Note II)</t>
  </si>
  <si>
    <t>WAGES &amp; SALARY ALLOCATOR   (W&amp;S)   (Note JJ)</t>
  </si>
  <si>
    <t xml:space="preserve">A hypothetical capital structure of 55% debt and 45% equity will be used until the Duff-Coleman Project is first included in the MISO transmission rates or until otherwise authorized by the Commission.  After the Duff-Colman project is first included in the MISO transmission rates, the lesser of a 45% equity ratio or the actual equity ratio will be used.  The equity percentage is capped at 45%.  Republic shall prepare a workpaper annually in the form of Attachment A to the Protocols demonstrating compliance with, and any adjustments necessary to comply with, the equity cap.   </t>
  </si>
  <si>
    <t>24a</t>
  </si>
  <si>
    <t>24b</t>
  </si>
  <si>
    <t>26a</t>
  </si>
  <si>
    <t>26b</t>
  </si>
  <si>
    <t>KK</t>
  </si>
  <si>
    <t>LL</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</si>
  <si>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</si>
  <si>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 xml:space="preserve">Removes from revenue credits revenues that are distributed pursuant to Schedules associated with Attachment GG of the MISO Tariff, since the Transmission Owner's Attachment O revenue requirements have already been reduced by the Attachment GG revenue requirements.  </t>
  </si>
  <si>
    <t>Pursuant to Attachment MM of the MISO Tariff, removes dollar amount of revenue requirements calculated pursuant to Attachment MM.</t>
  </si>
  <si>
    <t xml:space="preserve">Removes from revenue credits revenues that are distributed pursuant to Schedules associated with Attachment MM of the MISO Tariff, since the Transmission Owner's Attachment O revenue requirements have already been reduced by the Attachment MM revenue requirements.  </t>
  </si>
  <si>
    <r>
      <t xml:space="preserve">Recovery of Regulatory Asset permitted only for pre-commercial and formation expenses as authorized by the Commission. </t>
    </r>
    <r>
      <rPr>
        <strike/>
        <sz val="12"/>
        <rFont val="Times New Roman"/>
        <family val="1"/>
      </rPr>
      <t xml:space="preserve"> </t>
    </r>
    <r>
      <rPr>
        <sz val="12"/>
        <rFont val="Times New Roman"/>
        <family val="1"/>
      </rPr>
      <t>Recovery of any other regulatory assets requires authorization from the Commission.</t>
    </r>
    <r>
      <rPr>
        <strike/>
        <sz val="12"/>
        <rFont val="Times New Roman"/>
        <family val="1"/>
      </rPr>
      <t xml:space="preserve">  </t>
    </r>
  </si>
  <si>
    <t xml:space="preserve">The Duff-Coleman project will be in service prior to Republic recovering a revenue requirement and no portion of the project will be in Construction Work in Progress (CWIP).  The initial investment in the Duff-Coleman Project is subject to a Total Rate Base Cap Amount, exclusive of Excluded Costs, pursuant to the terms of the Selected Developer Agreement.  The Total Rate Base Cap Amount (as defined in the Selected Developer Agreement) will be applied to page 2 line 2 (Gross Transmission Plant) plus line 23a (the unamortized balance of pre-commercial expenses).  If the Total Rate Base Cap Amount is exceeded as to costs subject to the cap, then Republic will (1) reduce the initial balance of the Regulatory Asset for pre-commercial expenses, if applicable, and (2) if necessary,  reduce the transmission gross plant balances for the difference between the actual cost of Duff-Coleman and the Total Rate Base Cap Amount (less any Regulatory Asset balance from (1) above), which will be the final balance of the initial investment and the beginning point for depreciating the facilities.  The difference from (2) above will be allocated to all applicable transmission plant accounts, based on the pro-rata share of the plant balances by account prior to any reductions in (2) above.  Republic shall file a workpaper in the form of Attachment A to the Protocols demonstrating compliance with the Total Rate Base Cap Amount and any adjustments made in order to comply with its commitments. </t>
  </si>
  <si>
    <t xml:space="preserve">Calculated using a 13 month average balance.  Calculations stated in the Attachment O - Republic Protocols for the Initial Rate Year (defined in the protocols) will be used in determining the projected net revenue requirement and Annual True-Up.  For the Initial Rate Year, Republic will use twelve months (January to December) of balances in calculating the 13 month average for the determination of the projected net revenue requirement.  </t>
  </si>
  <si>
    <t>(line 25 plus lines 26, 26a and 26b)</t>
  </si>
  <si>
    <t>If the amounts on FERC Form 1, 354.20.b , 354.21.b, 354.23.b, 354.24.b, 354.25.b and 354.26.b are zero, then the dollar amount entered on line 13 shall be 1.00.</t>
  </si>
  <si>
    <t>TOTAL O&amp;M  (sum lines 1, 2b, 2c, 3, 5a, 6, 7 less lines 1a, 2, 2a, 4, 5)</t>
  </si>
  <si>
    <t>Plant in Service, Accumulated Depreciation, and Depreciation Expense amounts exclude Asset Retirement Obligation amounts unless authorized by FERC.  Within twelve 
months after the date which is five years after the In-Service Date, Republic will prepare and file a new depreciation study pursuant to Section 205 of the Federal Power Act 
proposing updated depreciation parameters for the Project such as average remaining service lives and net salvage values.</t>
  </si>
  <si>
    <t>Projected ATRR</t>
  </si>
  <si>
    <t>23c</t>
  </si>
  <si>
    <t xml:space="preserve">  Deficient or (Excess) ADIT</t>
  </si>
  <si>
    <t>For the 12 months ended</t>
  </si>
  <si>
    <t xml:space="preserve">ADJUSTMENTS TO RATE BASE  </t>
  </si>
  <si>
    <t>273.8.k (Note F)</t>
  </si>
  <si>
    <t>275.2.k (Note F)</t>
  </si>
  <si>
    <t>277.9.k (Note F)</t>
  </si>
  <si>
    <t>234.8.c (Note F)</t>
  </si>
  <si>
    <t>267.8.h (Note MM)</t>
  </si>
  <si>
    <t xml:space="preserve">(Notes CC and II) </t>
  </si>
  <si>
    <t xml:space="preserve">(Notes DD and II) </t>
  </si>
  <si>
    <r>
      <t xml:space="preserve">     T = 1 - [ ( 1 - SIT ) * ( 1 - FIT ) ] / ( 1 - SIT * FIT * p )</t>
    </r>
    <r>
      <rPr>
        <sz val="12"/>
        <rFont val="Times New Roman"/>
        <family val="1"/>
      </rPr>
      <t xml:space="preserve"> =</t>
    </r>
  </si>
  <si>
    <t>Amortization of Investment Tax Credit (266.8.f) (enter negative) (Note MM)</t>
  </si>
  <si>
    <t>Deficient or (Excess) Deferred Income Taxes (Note KK)</t>
  </si>
  <si>
    <t>Tax Effect of Permanent Differences and Depreciation of AFUDC-equity (Note LL)</t>
  </si>
  <si>
    <t>Income Tax Calculation = line 22 * line 28 * TO</t>
  </si>
  <si>
    <t>ITC Amortization Tax Adjustment</t>
  </si>
  <si>
    <t>(Note MM)</t>
  </si>
  <si>
    <t>Permanent Differences and Depreciation of AFUDC-equity Tax Adjustment (Note LL)</t>
  </si>
  <si>
    <t>TOTAL INCOME TAXES</t>
  </si>
  <si>
    <t>The balances in Accounts 190, 281, 282 and 283 are allocated to transmission plant included in rate base based on Company accounting records.  Accumulated deferred income tax amounts associated with asset or liability accounts excluded from rate base (such as ADIT related to asset retirement obligations and certain tax-related regulatory assets or liabilities) do not affect rate base.  To the extent that the normalization requirements apply to ADIT activity in the projected net revenue requirement calculation or the true-up adjustment calculation, the ADIT amounts are computed in accordance with the proration formula of Treasury regulation Section 1.167(l)-1(h)(6).  The remaining ADIT activity is averaged.  Work papers supporting the ADIT calculations will be posted with each projected net revenue requirement and/or Annual True-Up and included in the annual Informational Filing submitted to the Commission.  Account 281 is not allocated to Transmission.</t>
  </si>
  <si>
    <t xml:space="preserve">The currently effective income tax rate (T), where FIT is the federal income tax rate, SIT is the composite state income tax rate, p is the percentage of federal income tax deductible for state income taxes, and TO is the percentage of ownership with income tax liability.  If the utility is taxed in more than one state it must attach a work paper showing the name of each state and how the blended or composite SIT was computed.  </t>
  </si>
  <si>
    <t>(federal income tax rate)</t>
  </si>
  <si>
    <t>(composite state income tax rate)</t>
  </si>
  <si>
    <t>(percent of federal income tax deductible for state purposes)</t>
  </si>
  <si>
    <t>TO =</t>
  </si>
  <si>
    <t>(percentage of ownership with income tax liability)</t>
  </si>
  <si>
    <t xml:space="preserve">Debt cost rate = long-term interest (line 21) / long term debt (line 27).  Preferred cost rate = preferred dividends (line 22) / preferred outstanding (line 28).   The ROE will be the lower of 9.80% (inclusive of the 50 basis point RTO Adder) or the currently effective MISO region ROE plus the 50 basis point RTO Adder up to the upper end of the zone of reasonableness established by FERC.  The ROE may be subject to reduction below 9.80% to comply with th  the Schedule Guarantee pursuant to the terms of Selected Developer Agreement.  Compliance with the ROE Cap and any further reductions shall be demonstrated annually in a workpaper in the form of Attachment A to the Protocols. </t>
  </si>
  <si>
    <t xml:space="preserve">Includes the annual income tax cost or benefit due to permanent differences between the amounts of expenses or revenues for ratemaking purposes and the amounts recognized for income tax purposes, including the effects of regulatory depreciation of plant basis attributable to Allowance for Other Funds Used During Construction (AFUDC-equity).  The tax adjustment related to these items is computed by multiplying the tax effect of each item by the applicable tax gross-up factor and will be supported by a work paper.  </t>
  </si>
  <si>
    <t>MM</t>
  </si>
  <si>
    <t>Investment tax credit (ITC) is recorded in accordance with the deferral method of accounting and any normalization requirements that relate to the eligibility to claim the credit or the recapture of the credit.  The balance of Account 255 is reduced by amortization of ITC, but is excluded from the computation of rate base if the utility chose to utilize amortization of ITC against operating income.  A utility that elected to utilize ITC amortization against operating income, rather than reduce rate base by unamortized ITC recorded in Account No. 255, must reduce its income tax expense by the amount of the Amortized Investment Tax Credit (Form 1, 266.8.f) multiplied by the applicable tax gross-up factor.  The impact of Account 255 on rate base or the impact of ITC amortization on income tax expense as recorded in Account 411.4 and on the revenue requirement will be supported by a work paper.</t>
  </si>
  <si>
    <t>Deficient or (Excess) ADIT Tax Adjustment</t>
  </si>
  <si>
    <t>227.5.c, .8.c &amp; .16.c</t>
  </si>
  <si>
    <t xml:space="preserve">Identified in Form 1 as being only transmission related.  If page 227, line 5 includes non-transmission costs then the transmission portion will be specified in a footnote to the Form 1.  </t>
  </si>
  <si>
    <t xml:space="preserve">  Account No. 454 &amp; 456</t>
  </si>
  <si>
    <t>(page 4, line 34 &amp; line 34a)</t>
  </si>
  <si>
    <t>34a</t>
  </si>
  <si>
    <t>ACCOUNT 456 (OTHER ELECTRIC REVENUES) (Note NN)</t>
  </si>
  <si>
    <t>NN</t>
  </si>
  <si>
    <t>Includes Account 456 Other Electric Revenues related only to transmission facilities or recovery of transmission O&amp;M, such as Schedule 50.</t>
  </si>
  <si>
    <t>Attachment 2, Line 7 (Note KK)</t>
  </si>
  <si>
    <t>Attachment 2, Line 12(d)</t>
  </si>
  <si>
    <t>Attachment 2, Line 12 (f) (Note KK)</t>
  </si>
  <si>
    <t xml:space="preserve">Upon enactment of changes in tax law, ADIT balances are re-measured and adjusted in the Company’s books of account, resulting in excess or deficient accumulated deferred income tax assets and liabilities.  Excess or deficient ADIT attributable to timing differences between the amounts of expenses or revenues recognized for income tax purposes and amounts of expenses or revenues recognized for ratemaking purposes as well as subsequent recoverable or refundable amortization of such amounts will be based upon Company records and be calculated and recorded in accordance with ASC 740 and any applicable normalization requirements of the taxing jurisdiction.  The Deficient or (Excess) ADIT Tax Adjustment is computed by multiplying each component of Deficient or (Excess) Deferred Income Taxes by the applicable tax gross-up factor.  For each re-measurement of deferred taxes, the amounts entered as the Deficient or (Excess) ADIT component of ADJUSTMENTS TO RATE BASE or as the Deficient or (Excess) ADIT Tax Adjustment component of INCOME TAXES will be supported by Attachment 2-Excess or Deficient ADIT providing the balance for each taxing jurisdiction at the beginning and end of the year, amortization for the year, calculation of the gross-up to the revenue requirement level and any other information required to support compliance with any applicable normalization requirements.  </t>
  </si>
  <si>
    <t>TOTAL ADJUSTMENTS  (sum lines 19 - 23c)</t>
  </si>
  <si>
    <t>The Total General and Common Depreciation Expense excludes any depreciation expense directly associated with a project and thereby included in page 3 column 9.</t>
  </si>
  <si>
    <t>The Targeted Market Efficiency Project Charge is the value to be used in Schedule 26-C.</t>
  </si>
  <si>
    <t>True-Up Adjustment is included pursuant to a FERC approved methodology, if applicable.</t>
  </si>
  <si>
    <r>
      <t xml:space="preserve">Project Depreciation Expense is the actual value booked for the project and included in the Depreciation Expense in Attachment O </t>
    </r>
    <r>
      <rPr>
        <sz val="11"/>
        <color theme="1"/>
        <rFont val="Times New Roman"/>
        <family val="1"/>
      </rPr>
      <t xml:space="preserve">- Republic page 3 line 12.  For clarification, amortization expense related to Regulatory Assets or Abandoned Plant will be excluded from the depreciation expense reported for the project, as the amortization expense is included in page 1 lines 3 and 5.  </t>
    </r>
  </si>
  <si>
    <r>
      <t xml:space="preserve">Project Net Plant is the Project Gross Plant Identified in Column 3 less the associated Accumulated Depreciation.  </t>
    </r>
    <r>
      <rPr>
        <sz val="11"/>
        <color theme="1"/>
        <rFont val="Times New Roman"/>
        <family val="1"/>
      </rPr>
      <t>The Project Net Plant amount will include any Unamortized Regulatory Asset and Unamortized Abandoned Plant balance related to the project, if approved by FERC, reported in Attachment O - Republic page 2 lines 23a and 23b.</t>
    </r>
  </si>
  <si>
    <r>
      <t>Project Gross Plant is the total capital investment for the project calculated in the same method as the gross plant value in line 1</t>
    </r>
    <r>
      <rPr>
        <strike/>
        <sz val="12"/>
        <rFont val="Times New Roman"/>
        <family val="1"/>
      </rPr>
      <t xml:space="preserve"> </t>
    </r>
    <r>
      <rPr>
        <sz val="11"/>
        <color theme="1"/>
        <rFont val="Times New Roman"/>
        <family val="1"/>
      </rPr>
      <t>.  This value includes subsequent capital investments required to maintain the facilities to their original capabilities.  The Project Gross Plant amount will include any Unamortized Regulatory Asset and Unamortized Abandoned Plant balance related to the project, if approved by FERC, reported in Attachment O - Republic page 2 lines 23a and 23b.</t>
    </r>
  </si>
  <si>
    <r>
      <t xml:space="preserve">Net Transmission Plant is that identified on page 2 line 14 of Attachment O </t>
    </r>
    <r>
      <rPr>
        <sz val="11"/>
        <color theme="1"/>
        <rFont val="Times New Roman"/>
        <family val="1"/>
      </rPr>
      <t xml:space="preserve">- Republic and includes any Unamortized Regulatory Asset and Unamortized Abandoned Plant balances, if approved by FERC. </t>
    </r>
  </si>
  <si>
    <r>
      <t>Gross Transmission Plant is that identified on page 2 line 2 of Attachment O</t>
    </r>
    <r>
      <rPr>
        <sz val="11"/>
        <color theme="1"/>
        <rFont val="Times New Roman"/>
        <family val="1"/>
      </rPr>
      <t xml:space="preserve"> - Republic and includes any Unamortized Regulatory Asset and Unamortized Abandoned Plant balances, if approved by FERC.</t>
    </r>
  </si>
  <si>
    <t>Annual Totals</t>
  </si>
  <si>
    <t>2</t>
  </si>
  <si>
    <t>P3</t>
  </si>
  <si>
    <t>Project 3</t>
  </si>
  <si>
    <t>1c</t>
  </si>
  <si>
    <t>P2</t>
  </si>
  <si>
    <t>Project 2</t>
  </si>
  <si>
    <t>1b</t>
  </si>
  <si>
    <t>P1</t>
  </si>
  <si>
    <t>Project 1</t>
  </si>
  <si>
    <t>Sum Col. 10 &amp; 11
(Note G)</t>
  </si>
  <si>
    <t>(Note F)</t>
  </si>
  <si>
    <t>(Sum Col. 5, 8 &amp; 9)</t>
  </si>
  <si>
    <t>(Col. 6 * Col. 7)</t>
  </si>
  <si>
    <t>(Page 1 line 14)</t>
  </si>
  <si>
    <t>(Col. 3 * Col. 4)</t>
  </si>
  <si>
    <t>(Page 1 line 9)</t>
  </si>
  <si>
    <t>Targeted Market Project</t>
  </si>
  <si>
    <t>True-Up Adjustment</t>
  </si>
  <si>
    <t>Annual Revenue Requirement</t>
  </si>
  <si>
    <t>Project Depreciation Expense</t>
  </si>
  <si>
    <t>Annual Return Charge</t>
  </si>
  <si>
    <t>Annual Allocation Factor for Return</t>
  </si>
  <si>
    <t xml:space="preserve">Project Net Plant </t>
  </si>
  <si>
    <t>Annual Expense Charge</t>
  </si>
  <si>
    <t>Annual Allocation Factor for Expense</t>
  </si>
  <si>
    <t xml:space="preserve">Project Gross Plant </t>
  </si>
  <si>
    <t>MTEP Project Number</t>
  </si>
  <si>
    <t>Project Name</t>
  </si>
  <si>
    <t>Line Efficiency No. Charge</t>
  </si>
  <si>
    <t xml:space="preserve">                           Targeted Market Efficiency Project Charge Calculation By Project</t>
  </si>
  <si>
    <t>Page 3 of 3</t>
  </si>
  <si>
    <t>The Total General and Common Depreciation Expense excludes any depreciation expense directly associated with a project and thereby included in page 2 column 9.</t>
  </si>
  <si>
    <r>
      <t>The Network Upgrade Charge is the value to be used in Schedule</t>
    </r>
    <r>
      <rPr>
        <sz val="11"/>
        <color theme="1"/>
        <rFont val="Times New Roman"/>
        <family val="1"/>
      </rPr>
      <t>s 26, 37 and 38.</t>
    </r>
  </si>
  <si>
    <r>
      <t>Project Gross Plant is the total capital investment for the project calculated in the same method as the gross plant value in line 1</t>
    </r>
    <r>
      <rPr>
        <sz val="11"/>
        <color theme="1"/>
        <rFont val="Times New Roman"/>
        <family val="1"/>
      </rPr>
      <t>.  This value includes subsequent capital investments required to maintain the facilities to their original capabilities.  The Project Gross Plant amount will include any Unamortized Regulatory Asset and Unamortized Abandoned Plant balance related to the project, if approved by FERC, reported in Attachment O - Republic page 2 lines 23a and 23b.</t>
    </r>
  </si>
  <si>
    <r>
      <t>Gross Transmission Plant is that identified on page 2 line 2 of Attachment O</t>
    </r>
    <r>
      <rPr>
        <sz val="11"/>
        <color theme="1"/>
        <rFont val="Times New Roman"/>
        <family val="1"/>
      </rPr>
      <t xml:space="preserve"> - Republic and includes any Unamortized Regulatory Asset and Unamortized Abandoned Plant balances, if approved by FERC. .</t>
    </r>
  </si>
  <si>
    <t>NUC and TMEPC Rev. Req. Adj For Attachment O-Republic (Attachment GG-Republic page 2, line 2, Column 10 plus Attachment GG-Republic, page 3, line 2, Column 10)</t>
  </si>
  <si>
    <t>Duff-Coleman EHV 345 kV Project</t>
  </si>
  <si>
    <t>Network Upgrade Charge</t>
  </si>
  <si>
    <t>Line No.</t>
  </si>
  <si>
    <t xml:space="preserve">                           Network Upgrade Charge Calculation By Project</t>
  </si>
  <si>
    <t>Page 2 of 3</t>
  </si>
  <si>
    <t>Sum of line 11 and 13</t>
  </si>
  <si>
    <t>14</t>
  </si>
  <si>
    <t>(line 12 divided by line 2 col 3)</t>
  </si>
  <si>
    <t>Annual Allocation Factor for Return on Rate Base</t>
  </si>
  <si>
    <t>13</t>
  </si>
  <si>
    <t>Attach O, p 3, line 28 col 5</t>
  </si>
  <si>
    <t>Return on Rate Base</t>
  </si>
  <si>
    <t>12</t>
  </si>
  <si>
    <t>(line 10 divided by line 2 col 3)</t>
  </si>
  <si>
    <t>Annual Allocation Factor for Income Taxes</t>
  </si>
  <si>
    <t>11</t>
  </si>
  <si>
    <t>Attach O, p 3, line 27 col 5</t>
  </si>
  <si>
    <t>Total Income Taxes</t>
  </si>
  <si>
    <t>10</t>
  </si>
  <si>
    <t>INCOME TAXES</t>
  </si>
  <si>
    <t>Sum of line 4, 6, and 8</t>
  </si>
  <si>
    <t>9</t>
  </si>
  <si>
    <t>(line 7 divided by line 1 col 3)</t>
  </si>
  <si>
    <t>Annual Allocation Factor for Other Taxes</t>
  </si>
  <si>
    <t>8</t>
  </si>
  <si>
    <t>Attach O, p 3, line 20 col 5</t>
  </si>
  <si>
    <t>Total Other Taxes</t>
  </si>
  <si>
    <t>7</t>
  </si>
  <si>
    <t>TAXES OTHER THAN INCOME TAXES</t>
  </si>
  <si>
    <t>(line 5 divided by line 1 col 3)</t>
  </si>
  <si>
    <t>Annual Allocation Factor for G&amp;C Depreciation Expense</t>
  </si>
  <si>
    <t>6</t>
  </si>
  <si>
    <t>Attach O, p 3, line 10 + 11 + 11a, col 5 (Note H)</t>
  </si>
  <si>
    <t>Total G&amp;C Depreciation Expense</t>
  </si>
  <si>
    <t>5</t>
  </si>
  <si>
    <t>GENERAL AND COMMON (G&amp;C) DEPRECIATION EXPENSE</t>
  </si>
  <si>
    <t>(line 3 divided by line 1 col 3)</t>
  </si>
  <si>
    <t>Annual Allocation Factor for O&amp;M</t>
  </si>
  <si>
    <t>Attach O, p 3, line 8 col 5</t>
  </si>
  <si>
    <t>Total O&amp;M Allocated to Transmission</t>
  </si>
  <si>
    <t>O&amp;M EXPENSE</t>
  </si>
  <si>
    <t>Attach O, p 2, line 14 +23a +23b col 5 (Note B)</t>
  </si>
  <si>
    <t>Net Transmission Plant - Total</t>
  </si>
  <si>
    <t>Attach O, p 2, line 2 + 23a + 23b col 5 (Note A)</t>
  </si>
  <si>
    <t>Gross Transmission Plant - Total</t>
  </si>
  <si>
    <t>Attachment O</t>
  </si>
  <si>
    <t>To be completed in conjunction with Attachment O-Republic</t>
  </si>
  <si>
    <t>Republic Transmission, LLC</t>
  </si>
  <si>
    <t>Page 1 of 3</t>
  </si>
  <si>
    <t xml:space="preserve"> Utilizing Attachment O Data</t>
  </si>
  <si>
    <t>Proj/Actual ATRR</t>
  </si>
  <si>
    <t>Formula Rate calculation</t>
  </si>
  <si>
    <t>Attachment GG - Republic</t>
  </si>
  <si>
    <t>In the event a Contribution in Aid of Construction (CIAC) is made for a transmission facility, the transmission depreciation rates above will be weighted based on the relative amount of underlying plant booked to the accounts shown in the lines above, and the resultant weighted average depreciation rate will be used to amortize the CIAC.   The CIAC depreciation rate for each facility will be determined at the time the plant is placed into service, and will not change  without FERC approval.</t>
  </si>
  <si>
    <t>These depreciation rates will not be changed absent a FERC order.</t>
  </si>
  <si>
    <t>Taken directly from Republic Transmission, LLC affiliate Cross Texas Transmission, LLC ("Cross Texas") as developed by Cross Texas in its initial rate case and as updated and approved by the Public Utility Commission of Texas.</t>
  </si>
  <si>
    <t>Notes</t>
  </si>
  <si>
    <t>Communication Equipment</t>
  </si>
  <si>
    <t>Stores Equipment</t>
  </si>
  <si>
    <t>Transportation Equipment</t>
  </si>
  <si>
    <t>Computer Hardware</t>
  </si>
  <si>
    <t>Office Furniture &amp; Equipment</t>
  </si>
  <si>
    <t>GENERAL PLANT</t>
  </si>
  <si>
    <t>Roads and Trails</t>
  </si>
  <si>
    <t>Overhead Conductors &amp; Devices</t>
  </si>
  <si>
    <t>Poles &amp; Fixtures</t>
  </si>
  <si>
    <t>Towers &amp; Fixtures</t>
  </si>
  <si>
    <t>Station Equipment</t>
  </si>
  <si>
    <t>Structures &amp; Improvements</t>
  </si>
  <si>
    <t>Land Rights</t>
  </si>
  <si>
    <t>TRANSMISSION PLANT</t>
  </si>
  <si>
    <t>Note C</t>
  </si>
  <si>
    <t>Contribution in Aid of Construction</t>
  </si>
  <si>
    <t>3a</t>
  </si>
  <si>
    <t>Computer Software</t>
  </si>
  <si>
    <t>Franchises and Consents</t>
  </si>
  <si>
    <t>Organization</t>
  </si>
  <si>
    <t>INTANGIBLE PLANT</t>
  </si>
  <si>
    <t>(Notes A and B)</t>
  </si>
  <si>
    <t>Initial Annual Depreciation Rates</t>
  </si>
  <si>
    <t>INITIAL TRANSMISSION AND GENERAL PLANT DEPRECIATION RATES</t>
  </si>
  <si>
    <t>Depreciation Rates</t>
  </si>
  <si>
    <t>Attachment 1</t>
  </si>
  <si>
    <t>Page 1 of 1</t>
  </si>
  <si>
    <t>[Insert additional notes as needed.]</t>
  </si>
  <si>
    <t>[Continuation of note with respect to particular changes in tax law.]</t>
  </si>
  <si>
    <r>
      <rPr>
        <b/>
        <sz val="11"/>
        <rFont val="Times New Roman"/>
        <family val="1"/>
      </rPr>
      <t>Note 6</t>
    </r>
    <r>
      <rPr>
        <sz val="11"/>
        <rFont val="Times New Roman"/>
        <family val="1"/>
      </rPr>
      <t xml:space="preserve"> -  The worksheet indicates whether each excess or deficient ADIT amounts are protected (i.e., subject to normalization rules of a taxing jurisdiction) or unprotected (i.e., not subject to normalization rules of a taxing jurisdiction).  To the extent that normalization requirements apply to ADIT remeasurements, additional computations (e.g., proration of excess deferred tax activity related to future test periods) may be necessary.</t>
    </r>
  </si>
  <si>
    <r>
      <rPr>
        <b/>
        <sz val="12"/>
        <rFont val="Times New Roman"/>
        <family val="1"/>
      </rPr>
      <t>Note 5</t>
    </r>
    <r>
      <rPr>
        <sz val="12"/>
        <rFont val="Times New Roman"/>
        <family val="1"/>
      </rPr>
      <t xml:space="preserve"> - No Other Adjustments during the current period. </t>
    </r>
  </si>
  <si>
    <r>
      <rPr>
        <b/>
        <sz val="11"/>
        <rFont val="Times New Roman"/>
        <family val="1"/>
      </rPr>
      <t>Note 4</t>
    </r>
    <r>
      <rPr>
        <sz val="11"/>
        <rFont val="Times New Roman"/>
        <family val="1"/>
      </rPr>
      <t xml:space="preserve"> - The amortization of the deficient or excess ADIT reducing Account 254 (Other Regulatory Liabilities) is recorded with credits to Account 411.1 (Provision for Deferred Income Taxes – Credit, Utility Operating Income) and to Account 190 (Accumulated Deferred Income Taxes) or Account 283 (Accumulated Deferred Income Taxes—Other), as appropriate, in accordance with the Commission’s Accounting for Income Taxes Guidance.  The amortization of the deficient or excess ADIT reducing Account 182.3 (Other Regulatory Assets) is recorded with debits to Account 410.1 (Provision for Deferred Income Taxes, Utility Operating Income) and to Account 190 (Accumulated Deferred Income Taxes) or Account 283 (Accumulated Deferred Income Taxes—Other), as appropriate, in accordance with the Commission’s Accounting for Income Taxes Guidance.  This activity is summarized in the table "Income Tax Allowance Mechanism - Projected" or the table "Income Tax Allowance Mechanism - Actual," as appropriate.  The annual amortization in the tables above reflects tax gross-up and is stated at the revenue requirement level. </t>
    </r>
  </si>
  <si>
    <r>
      <rPr>
        <b/>
        <sz val="11"/>
        <rFont val="Times New Roman"/>
        <family val="1"/>
      </rPr>
      <t>Note 3</t>
    </r>
    <r>
      <rPr>
        <sz val="11"/>
        <rFont val="Times New Roman"/>
        <family val="1"/>
      </rPr>
      <t xml:space="preserve"> - [Complete to support information above.]</t>
    </r>
  </si>
  <si>
    <r>
      <rPr>
        <b/>
        <sz val="11"/>
        <rFont val="Times New Roman"/>
        <family val="1"/>
      </rPr>
      <t>Note 2 - Explanation of how ADIT accounts are re-measured upon a change in income tax law</t>
    </r>
    <r>
      <rPr>
        <sz val="11"/>
        <rFont val="Times New Roman"/>
        <family val="1"/>
      </rPr>
      <t xml:space="preserve">
Deferred tax assets and liabilities are adjusted (re-measured) for the effect of the changes in tax law (including tax rates) in the period that the change is enacted.  Adjustments are recorded in the appropriate deferred tax balance sheet accounts (Accounts 190, 281, 282 and 283) based on the nature of the temporary difference and the related classification requirements of the accounts.   If as a result of action or expected action by a regulator, it is probable that the future increase or decrease in taxes payable due to the change in tax law or rates will be recovered from or returned to customers through future rates, a regulatory asset or liability is recognized in Account 182.3 (Other Regulatory Assets), or Account 254 (Other Regulatory Liabilities), as appropriate, for that probable future revenue or reduction in future revenue.  Re-measurements of deferred tax balance sheet accounts may also result in re-measurements of tax-related regulatory assets or liabilities that had been recorded prior to the change in tax law.  If it is not probable that the future increase or decrease in taxes payable due to the change in tax law or rates will be recovered from or returned to customers through future rates, tax expense is recognized in Account 410.2 (Provision for Deferred Income Taxes, Other Income or Deductions) or tax benefit is recognized in Account 411.2 (Provision for Deferred Income Taxes-Credit, Other Income or Deductions), as appropriate.  </t>
    </r>
  </si>
  <si>
    <t xml:space="preserve">Additional information is provided in Note </t>
  </si>
  <si>
    <t>[name of tax law change]</t>
  </si>
  <si>
    <t xml:space="preserve">Note 1b - Summary of </t>
  </si>
  <si>
    <t xml:space="preserve">Analysis of decrease in Indiana income tax rate - Republic had not begun providing electric transmission service prior to the 2014 Indiana change in tax law and Republic has yet to recover Indiana income taxes in rates.  The construction period for Republic's depreciable plant has occurred while various Indiana income tax rates were in effect.  In addition, different Indiana income tax rates will apply to its first three years of operation.  Republic measures its ADIT balances based on the enacted tax rates expected to apply to the years in which the timing differences are expected to reverse.  Re-forecasts of when timing differences are expected to reverse would impact ADIT measurement.  Reversal of timing differences in tax years other than the years such timing differences were projected to reverse would impact ADIT measurement of the remaining timing differences.  The tax-related regulatory asset in Account 182.3 and deferred tax liabilities in Accounts 282 and 283 related to accrued/capitalized AFUDC-equity and the carrying charge for deferred pre-commercial costs are measured based on the timing of the expected rate recovery of these after-tax items.  Re-forecasts of when rate recovery occurs would impact the computation of the regulatory asset for such items with equity returns computed on an after-tax basis and would also cause measurement of associated ADIT.  Remeasurements of ADIT have not occurred and, thus, rate base has not been affected and refundable excess ADIT amounts or recoverable deficient ADIT amounts do not exist. </t>
  </si>
  <si>
    <t>Phase-down of Indiana income tax rates through July 1, 2021</t>
  </si>
  <si>
    <t xml:space="preserve">Analysis of 2017 decrease in federal income tax rate - Republic had not begun providing electric transmission service prior to the 2017 federal change in tax law and, thus, the resulting remeasurements of ADIT recorded in 2017 did not affect rate base or result in refundable excess ADIT amounts or recoverable deficient ADIT amounts.  The decrease in tax rate reduced the regulatory asset in Account 182.3 and deferred tax liabilities in Accounts 282 and 283 related to accrued/capitalized AFUDC-equity and the carrying charge for deferred pre-commercial costs.  Accordingly, the decrease in tax rate will reduce the revenue requirement associated with depreciation of AFUDC-equity after the associated plant is placed in service and the revenue requirement associated with amortization of the regulatory asset for the carrying charge after recovery begins. </t>
  </si>
  <si>
    <t>44-59)</t>
  </si>
  <si>
    <t xml:space="preserve"> (sum of lines </t>
  </si>
  <si>
    <t xml:space="preserve">See explanation below. </t>
  </si>
  <si>
    <t>Account 411.2</t>
  </si>
  <si>
    <t>Account 410.2</t>
  </si>
  <si>
    <t>Account 411.1</t>
  </si>
  <si>
    <t>Account 410.1</t>
  </si>
  <si>
    <t>283 (related to portion of acct. 254 not in rate base)</t>
  </si>
  <si>
    <t>254 (tax-related, not in rate base)</t>
  </si>
  <si>
    <t>254 (tax-related, included in rate base - unprotected)</t>
  </si>
  <si>
    <t>254 (tax-related, included in rate base - protected)</t>
  </si>
  <si>
    <t>190 (related to portion of acct. 182.3 not in rate base)</t>
  </si>
  <si>
    <t>Relates to tax gross-up of AFUDC-equity and equity carrying charges</t>
  </si>
  <si>
    <t>182.3 (tax-related, not in rate base))</t>
  </si>
  <si>
    <t>182.3 (tax-related, included in rate base - unprotected)</t>
  </si>
  <si>
    <t>182.3 (tax-related, included in rate base - protected)</t>
  </si>
  <si>
    <t>See Att 2.2 TCJA.</t>
  </si>
  <si>
    <t>Comments or References</t>
  </si>
  <si>
    <t>Debit or &lt;Credit&gt;</t>
  </si>
  <si>
    <t>Account</t>
  </si>
  <si>
    <t xml:space="preserve">(c) </t>
  </si>
  <si>
    <t>(b)</t>
  </si>
  <si>
    <t>(a)</t>
  </si>
  <si>
    <t xml:space="preserve">Re-measurement entry </t>
  </si>
  <si>
    <t>TCJA (2017)</t>
  </si>
  <si>
    <t xml:space="preserve">Note 1a - Summary of re-measurement of ADIT resulting from </t>
  </si>
  <si>
    <t>The purposes of this portion of the worksheet are, for each change in tax law, to explain: 
- how any ADIT accounts were re-measured, 
- the excess or deficient ADIT contained therein, and 
- the accounting for any excess or deficient amounts in Accounts 182.3 (Other Regulatory Assets) and 254 (Other Regulatory Liabilities).
Note 2 describes how ADIT accounts are re-measured upon a change in income tax law.  A separate summary (i.e., Note 1a, Note 1b, etc.) will be added for each tax law change resulting in a re-measurement of ADIT.</t>
  </si>
  <si>
    <t>Note 1 - Summary of re-measurement of ADIT resulting from tax law changes</t>
  </si>
  <si>
    <t>(j) x (f)</t>
  </si>
  <si>
    <t>(e) + (i)</t>
  </si>
  <si>
    <t>- [(c) x (h)]</t>
  </si>
  <si>
    <t>(e) x (f)</t>
  </si>
  <si>
    <t>1 / (1- (d))</t>
  </si>
  <si>
    <t>(c) x (d)</t>
  </si>
  <si>
    <t xml:space="preserve">Adjustment to Mitigate Over/under-recovery of Deferred Taxes </t>
  </si>
  <si>
    <t>Total Tax Expense or (Benefit) in Test Year</t>
  </si>
  <si>
    <t>Deferred Tax Expense or (Benefit) in Test Year</t>
  </si>
  <si>
    <t>Enacted Tax Rate for the Reversal Year(s)</t>
  </si>
  <si>
    <t>Revemue Requirement Imapct for Test Year</t>
  </si>
  <si>
    <t>Tax Gross-up Factor for Test Year</t>
  </si>
  <si>
    <t>Current Tax Expense or (Benefit) in Test Year</t>
  </si>
  <si>
    <t>Tax Rate for Test Year</t>
  </si>
  <si>
    <t>Originating Taxable or (Deductible) Book / Tax Difference for Test Year</t>
  </si>
  <si>
    <t>(k)</t>
  </si>
  <si>
    <t>(j)</t>
  </si>
  <si>
    <t>(i)</t>
  </si>
  <si>
    <t>(h)</t>
  </si>
  <si>
    <t>(g)</t>
  </si>
  <si>
    <t>(f)</t>
  </si>
  <si>
    <t>(e)</t>
  </si>
  <si>
    <t>(d)</t>
  </si>
  <si>
    <t>(c)</t>
  </si>
  <si>
    <t>In the case of tax law changes with an effective date(s) after the beginning of the test period, the impact of a timing difference on current tax expense or benefit differs from the impact on ADIT.  For example, in the case of a deductible timing difference originating in a tax year with a higher enacted tax rate than will apply when the difference will reverse, the current tax benefit will exceed the deferred tax expense.  In this situation, the adjustment computed below to recoverable income tax expense is made in order to avoid over-recovering income tax expense in the current test period due to the excess of current tax benefit over deferred tax expense (computed based on the estimated amount of the future tax liability) with respect to a given timing difference.  The adjustment to recoverable tax expense during the test period in which a timing difference originates mitigates the need for refund of a regulatory liability for excess deferred taxes in a future period (or, as applicable, the need for recovery of a regulatory asset for deficient deferred taxes in a future period).  Amounts in column (i) are reported in the Income Tax Allowance Adjustment Mechanism - Summary on this worksheet.</t>
  </si>
  <si>
    <t>Adjustment for Tax Law Changes with Prospective Effective Dates</t>
  </si>
  <si>
    <t>Net income tax expense or benefit</t>
  </si>
  <si>
    <t>Total amortization and offsetting entries</t>
  </si>
  <si>
    <t xml:space="preserve">Total for account 254 </t>
  </si>
  <si>
    <t>[Insert rows as necessary]</t>
  </si>
  <si>
    <t>Total for account 182.3</t>
  </si>
  <si>
    <t>Comments</t>
  </si>
  <si>
    <t>Debit or &lt;Credit&gt; to Account 283</t>
  </si>
  <si>
    <t>Debit or &lt;Credit&gt; to Account 190</t>
  </si>
  <si>
    <t>Debit or &lt;Credit&gt; to Account 411.1</t>
  </si>
  <si>
    <t>Debit or &lt;Credit&gt; to Account 410.1</t>
  </si>
  <si>
    <t>Annual Amortization from Table Above
(Note 4)</t>
  </si>
  <si>
    <t>Description (+ = debit, &lt;&gt; = credit)</t>
  </si>
  <si>
    <t>Amortization of Excess or Deficient ADIT</t>
  </si>
  <si>
    <t>The income tax allowance adjustment mechanism may include amortization of excess or deficient ADIT pertaining to deferred tax expense or benefit reflected in rates at a historical tax rate when the underlying timing difference(s) originated (computed under Amortization of Excess or Deficient ADIT within the Income Tax Allowance Adjustment Mechanism section of this worksheet) as well as an adjustment for tax law changes with prospective effective dates intended to mitigate the over- or under-recovery of deferred income taxes originating prior to the effective date of such tax law changes (computed under Adjustment for Tax Law Changes with Prospective Effective Dates within the Income Tax Allowance Adjustment Mechanism section of this worksheet).</t>
  </si>
  <si>
    <t>Income Tax Allowance Adjustment Mechanism</t>
  </si>
  <si>
    <r>
      <rPr>
        <b/>
        <sz val="11"/>
        <rFont val="Times New Roman"/>
        <family val="1"/>
      </rPr>
      <t>Analysis</t>
    </r>
    <r>
      <rPr>
        <sz val="11"/>
        <rFont val="Times New Roman"/>
        <family val="1"/>
      </rPr>
      <t xml:space="preserve"> - Balances of tax-related regulatory assets and liabilities include tax gross-up.  Accordingly, for the regulatory assets and liabilities for deficient or excess deferred taxes included in rate base, the related deferred tax assets and liabilities are also included in rate base.  Remeasurements in column (e) are described in Notes 2 and 3 and are based on the journal entry below and the support on the worksheet for the applicable tax law change.  Averaging or proration of amounts affecting rate base is computed on different sections of Attachment 2.1 for projected revenue requirement and actual revenue requirement. </t>
    </r>
  </si>
  <si>
    <t>FN1. pg 278</t>
  </si>
  <si>
    <t>Total for account 254</t>
  </si>
  <si>
    <t>FN1. pg 232</t>
  </si>
  <si>
    <t>Amortization period and method</t>
  </si>
  <si>
    <t>Whether subject to normalization rules
(Note 6)</t>
  </si>
  <si>
    <t>Balance at End of Year 
(d)+(e)+(f)+
(g)</t>
  </si>
  <si>
    <t>Other Adjustments
(Note 5)</t>
  </si>
  <si>
    <t>Annual Amortization (Note 4)</t>
  </si>
  <si>
    <t>Re-measurement of ADIT</t>
  </si>
  <si>
    <t>Balance at Beginning of Year</t>
  </si>
  <si>
    <t>Rate Base Adjustment Mechanism - Reconciliation of Beginning and End of Test Period Balances</t>
  </si>
  <si>
    <t>The amounts summarized above are computed beginning on line 38 in the Income Tax Allowance Adjustment Mechanism section of the worksheet.</t>
  </si>
  <si>
    <t>To Attachment O, Page 3, Line 26a</t>
  </si>
  <si>
    <t>To Attachment O, Page 3, Line 24a</t>
  </si>
  <si>
    <t>Items related to subsequent tax law changes</t>
  </si>
  <si>
    <t>Mitigation adjustment - Indiana rate decrease (2014) (Note 1b)</t>
  </si>
  <si>
    <t>Amortization of deficient or excess ADIT (Note 1a)</t>
  </si>
  <si>
    <t>Amortization or Mitigation with Tax Gross-up</t>
  </si>
  <si>
    <t>Tax Gross-up Factor</t>
  </si>
  <si>
    <t>Amortization or Mitigation of Deficient or &lt;Excess&gt; ADIT</t>
  </si>
  <si>
    <t>Income Tax Allowance Adjustment Mechanism - Summary</t>
  </si>
  <si>
    <r>
      <t>The amounts summarized above are computed in the Rate Base Adjustment Mechanism-Reconciliation of Beginning and End of Test Period Balances section of the</t>
    </r>
    <r>
      <rPr>
        <sz val="11"/>
        <color rgb="FFFF0000"/>
        <rFont val="Times New Roman"/>
        <family val="1"/>
      </rPr>
      <t xml:space="preserve"> </t>
    </r>
    <r>
      <rPr>
        <sz val="11"/>
        <rFont val="Times New Roman"/>
        <family val="1"/>
      </rPr>
      <t>worksheet with proration and averaging of activity during the test period computed in different section of Attachment 2.1 for projected revenue requirement calculations and actual revenue requirement calculations.</t>
    </r>
  </si>
  <si>
    <t>To Attachment O, Page 2, Line 23c, Col. (3)</t>
  </si>
  <si>
    <t>Total Deficient or (Excess) ADIT (sum of lines 5-6)</t>
  </si>
  <si>
    <t>254 (debit or &lt;credit&gt;)</t>
  </si>
  <si>
    <t>182.3 (debit or &lt;credit&gt;)</t>
  </si>
  <si>
    <t>References</t>
  </si>
  <si>
    <t>Rate Base Adjustment Mechanism - Summary</t>
  </si>
  <si>
    <t>This worksheet addresses tax law changes resulting in:
 - the decrease in federal income tax rate pursuant to the Tax Cuts and Jobs Act ("TCJA") (see Note 1a) and
 - the decrease in Indiana income tax rate (see Note 1b).
This line and lines described as "Items related to subsequent tax law changes" will be updated for subsequent tax law changes and such changes will be described in Note 1c.</t>
  </si>
  <si>
    <t xml:space="preserve">The primary purposes of this worksheet are to: 
 - reconcile the amounts of regulatory assets and liabilities comprising the rate base adjustment mechanism on Attachment O, Page 2, Line 23c (ADJUSTMENTS TO RATE BASE-Deficient or (Excess) ADIT) as of the beginning and end of the current test period (summarized beginning at Line 3 below) and 
- to support the amount of excess deferred tax expense or benefit recognized due to enacted change(s) in tax rate(s) on Attachment O, Page 3, Line 24a (INCOME TAXES-Deficient or (Excess) Deferred Income Taxes) and the effect of such excess deferred tax expense or benefit on the revenue requirement as reflected in the income tax allowance adjustment mechanism on Attachment O, Page 3, Line 26a (INCOME TAXES-Deficient or (Excess) Deferred Income Tax Adjustment) during the test period (summarized beginning on Line 9 below).  
This worksheet supports the computation of the projected revenue requirement or, as appropriate, the actual revenue requirement used to compute the true-up adjustment.
Each tax law change addressed by this worksheet with its associated explanatory note is listed below.  Amounts related to each tax law change are provided and supported throughout this worksheet.  Additional lines and explanatory notes will be added to this worksheet as necessary as tax law changes are enacted without the need for an FPA Section 205 filing. </t>
  </si>
  <si>
    <t xml:space="preserve">Line No. </t>
  </si>
  <si>
    <t>Attachment 2 - Excess or Deficient Accumulated Deferred Income Taxes - Summary</t>
  </si>
  <si>
    <r>
      <rPr>
        <b/>
        <sz val="11"/>
        <color theme="1"/>
        <rFont val="Times New Roman"/>
        <family val="1"/>
      </rPr>
      <t xml:space="preserve">Note 8  </t>
    </r>
    <r>
      <rPr>
        <sz val="11"/>
        <color theme="1"/>
        <rFont val="Times New Roman"/>
        <family val="1"/>
      </rPr>
      <t xml:space="preserve">-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</si>
  <si>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r>
      <rPr>
        <b/>
        <sz val="11"/>
        <color theme="1"/>
        <rFont val="Times New Roman"/>
        <family val="1"/>
      </rPr>
      <t xml:space="preserve">Note 7  </t>
    </r>
    <r>
      <rPr>
        <sz val="11"/>
        <color theme="1"/>
        <rFont val="Times New Roman"/>
        <family val="1"/>
      </rPr>
      <t>-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</si>
  <si>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color theme="1"/>
        <rFont val="Times New Roman"/>
        <family val="1"/>
      </rPr>
      <t xml:space="preserve">Note 6  </t>
    </r>
    <r>
      <rPr>
        <sz val="11"/>
        <color theme="1"/>
        <rFont val="Times New Roman"/>
        <family val="1"/>
      </rPr>
      <t>-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</si>
  <si>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color theme="1"/>
        <rFont val="Times New Roman"/>
        <family val="1"/>
      </rPr>
      <t xml:space="preserve">Note 5  </t>
    </r>
    <r>
      <rPr>
        <sz val="11"/>
        <color theme="1"/>
        <rFont val="Times New Roman"/>
        <family val="1"/>
      </rPr>
      <t>-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</si>
  <si>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color theme="1"/>
        <rFont val="Times New Roman"/>
        <family val="1"/>
      </rPr>
      <t xml:space="preserve">Note 4  </t>
    </r>
    <r>
      <rPr>
        <sz val="11"/>
        <color theme="1"/>
        <rFont val="Times New Roman"/>
        <family val="1"/>
      </rPr>
      <t xml:space="preserve">-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</si>
  <si>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t xml:space="preserve">Total </t>
  </si>
  <si>
    <t>December</t>
  </si>
  <si>
    <t>November</t>
  </si>
  <si>
    <t>October</t>
  </si>
  <si>
    <t>September</t>
  </si>
  <si>
    <t xml:space="preserve">August </t>
  </si>
  <si>
    <t>July</t>
  </si>
  <si>
    <t>June</t>
  </si>
  <si>
    <t>May</t>
  </si>
  <si>
    <t>April</t>
  </si>
  <si>
    <t xml:space="preserve">March </t>
  </si>
  <si>
    <t>February</t>
  </si>
  <si>
    <t xml:space="preserve">January </t>
  </si>
  <si>
    <t>December 31,</t>
  </si>
  <si>
    <t>(k) + (l) + (m) 
[Note 8]</t>
  </si>
  <si>
    <t>[Note 7]</t>
  </si>
  <si>
    <t>[Note 6]</t>
  </si>
  <si>
    <t>[Note 5]</t>
  </si>
  <si>
    <t>(i) - (c) 
 [Note 4]</t>
  </si>
  <si>
    <t>prior month (h) + (g)</t>
  </si>
  <si>
    <t>[(c) x (e) / (f)]</t>
  </si>
  <si>
    <t>Line 2</t>
  </si>
  <si>
    <t>prior month (d) + (c)</t>
  </si>
  <si>
    <t xml:space="preserve">Balance reflecting proration or averaging </t>
  </si>
  <si>
    <t>Fifty percent of actual monthly activity when projected activity is an increase while actual activity is a decrease OR projected activity is a decrease while actual activity is an increase.</t>
  </si>
  <si>
    <t xml:space="preserve">Fifty percent of the difference between projected and actual activity when actual and projected activity are either both increases or decreases.  </t>
  </si>
  <si>
    <t xml:space="preserve">Preserve projected proration when actual monthly and projected monthly activity are either both increases or decreases.  </t>
  </si>
  <si>
    <t>Difference between projected monthly and actual monthly activity.</t>
  </si>
  <si>
    <t>Actual Monthly Activity</t>
  </si>
  <si>
    <t>Forecasted  Prorated Month-end Balance
debit / &lt;credit&gt;</t>
  </si>
  <si>
    <t>Prorated Forecasted Monthly Activity
debit / &lt;credit&gt;</t>
  </si>
  <si>
    <t>Days in Test Period</t>
  </si>
  <si>
    <t>Days until End of Test Period</t>
  </si>
  <si>
    <t>Forecasted 
Month-end Balance
debit / &lt;credit&gt;</t>
  </si>
  <si>
    <t>Forecasted Monthly Activity
debit / &lt;credit&gt;</t>
  </si>
  <si>
    <t>Year</t>
  </si>
  <si>
    <t>Month</t>
  </si>
  <si>
    <t>(n)</t>
  </si>
  <si>
    <t>(m)</t>
  </si>
  <si>
    <t>(l)</t>
  </si>
  <si>
    <t>Columns (i) through (n) are not used for the calculation of the projected revenue requirement</t>
  </si>
  <si>
    <t>Account 254 - Other Regulatory Liabilities (portion related to deficient or excess ADIT)</t>
  </si>
  <si>
    <t>To Att. 2, Line 6</t>
  </si>
  <si>
    <t>Amount reflected in rate base  (debit or &lt;credit&gt;)</t>
  </si>
  <si>
    <t>Average balance of portion subject to averaging</t>
  </si>
  <si>
    <t>Ending balance of portion subject to proration (prorated)  (debit or &lt;credit&gt;)</t>
  </si>
  <si>
    <t>Portion subject to averaging (before averaging)  (debit or &lt;credit&gt;)</t>
  </si>
  <si>
    <t>Less:  Portion subject to proration (before proration)</t>
  </si>
  <si>
    <t>Subtotal:  Portion reflected in rate base</t>
  </si>
  <si>
    <t>Less:  Portion not reflected in rate base</t>
  </si>
  <si>
    <t>Less:  Portion not related to transmission</t>
  </si>
  <si>
    <t>Ending balance  (debit or &lt;credit&gt;)</t>
  </si>
  <si>
    <t>Portion subject to averaging  (debit or &lt;credit&gt;)</t>
  </si>
  <si>
    <t>Less:  Portion subject to proration</t>
  </si>
  <si>
    <t>Beginning balance  (debit or &lt;credit&gt;)</t>
  </si>
  <si>
    <t>Amount
debit / &lt;credit&gt;</t>
  </si>
  <si>
    <t>Account 182.3 - Other Regulatory Assets (portion related to deficient or excess ADIT)</t>
  </si>
  <si>
    <t>To Att. 2, Line 5</t>
  </si>
  <si>
    <r>
      <rPr>
        <b/>
        <sz val="11"/>
        <color theme="1"/>
        <rFont val="Times New Roman"/>
        <family val="1"/>
      </rPr>
      <t>Note 1</t>
    </r>
    <r>
      <rPr>
        <sz val="11"/>
        <rFont val="Times New Roman"/>
        <family val="1"/>
      </rPr>
      <t xml:space="preserve"> - The computations below apply the proration rules of Treasury Regulation section 1.167(l)-1(h)(6) to the annual activity of the portions of the deficient or excess accumulated deferred income taxes recorded in account 182.3 or 254 that are subject to the normalization requirements.  Activity related to the portions of the account balances reflected in rate base but not subject to the proration requirement is averaged instead of prorated.  The balances below include tax gross-up.  The corresponding portions of the deferred tax asset related to the portions of the regulatory liability and the corresponding portions of the deferred tax liability related to the portions of the regulatory asset are also reflected in rate base and prorated or averaged, as appropriate.  Columns (a) through (h) are used for projected and actual revenue requirements computations.  Columns (i) through (n) are used for actual revenue requirement computations.   </t>
    </r>
  </si>
  <si>
    <t xml:space="preserve">This attachment includes sections that are populated only with actual data and thus, these sections remain blank when the formula rate template is calculating a projected revenue requirement. Columns (i) through (n) below are not used for the projection and are only populated with actual data for the Annual Update.   </t>
  </si>
  <si>
    <t>Test period days after rates become effective</t>
  </si>
  <si>
    <t>Rate year =</t>
  </si>
  <si>
    <t>Support for Attachment 2 (Excess or Deficient Accumulated Deferred Income Taxes - Summary)</t>
  </si>
  <si>
    <t xml:space="preserve">Attachment 2.1 - Regulatory Assets/Liabilities for Deficient/Excess ADIT - Averaging and Proration Adjustments </t>
  </si>
  <si>
    <t>Account 254 - not included in rate base</t>
  </si>
  <si>
    <t>Account 254 - included in rate base, not subject to normalization rules</t>
  </si>
  <si>
    <t>Account 254 - included in rate base, subject to normalization rules</t>
  </si>
  <si>
    <t>Account 182.3 - not included in rate base</t>
  </si>
  <si>
    <t>Account 182.3 - included in rate base, not subject to normalization rules</t>
  </si>
  <si>
    <t>Account 182.3 - included in rate base, subject to normalization rules</t>
  </si>
  <si>
    <t>Summary of Effects on Tax-related Regulatory Assets and Liabilities</t>
  </si>
  <si>
    <t>Remeasurement journal entry:  debt or &lt;credit&gt; (to Attachment 2)</t>
  </si>
  <si>
    <t>U, non-RB</t>
  </si>
  <si>
    <t>Carrying charge-equity</t>
  </si>
  <si>
    <t>Carrying charge-debt</t>
  </si>
  <si>
    <t>Costs capitalized for tax, expensed for books</t>
  </si>
  <si>
    <t>AFUDC-equity</t>
  </si>
  <si>
    <t xml:space="preserve">AFUDC-debt </t>
  </si>
  <si>
    <t>Normalized?</t>
  </si>
  <si>
    <t>Item</t>
  </si>
  <si>
    <t>Temporary Difference</t>
  </si>
  <si>
    <t>Other accounts affected by remeasurement</t>
  </si>
  <si>
    <t>Remeasured balances and rates</t>
  </si>
  <si>
    <t>Balances and rates prior to remeasurement</t>
  </si>
  <si>
    <t xml:space="preserve">(e) </t>
  </si>
  <si>
    <t>This worksheet will be included in support of the revenue requirement computation until the excess or deficient ADIT is fully amortized.  A similar worksheet will be used for subsequent changes in tax law resulting in re-measurement of ADIT.</t>
  </si>
  <si>
    <t xml:space="preserve">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the specific note for this tax law change in Att. 2).  The journal entry to record the remeasurements (Line 16) is based on the differences in balances of accounts recorded prior to the change in law (columns (d)-(h)) and activity in other accounts resulting from the remeasurement (columns (i)-(n)).  The remeasurement entry is also included in Att. 2.  The accounting is further described in Att. 2, Note 2. </t>
  </si>
  <si>
    <t>The following computation provides the ADIT and tax-related regulatory assets and liabilities balances for each temporary difference as of the effective date of the change in tax rate enacted in 2017.  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Att 2, Note 1a).  The journal entry to record the remeasurements (row 31) is based on the differences in balances of accounts recorded prior to the change in law (columns (d)-(h)) and activity in other accounts resulting from the remeasurement (columns (i)-(n)).  The remeasurement entry is also included in Att 2.  The accounting is further described in Att 2, Note 2. 
This worksheet will be included in support of the revenue requirement computation until the excess or deficient ADIT is fully amortized.  A similar worksheet will be used for subsequent changes in tax law resulting in re-measurement of ADIT.</t>
  </si>
  <si>
    <t>Re-measurement of ADIT resulting from the 2017 decrease in federal income tax rate</t>
  </si>
  <si>
    <t>Attachment 2.2 - Re-measurement of ADIT and Tax-related Regulatory Assets and Liabilities Resulting from the Tax Change Identified in Line 1</t>
  </si>
  <si>
    <t>1/ Interest on Under/(Over) recovery will be based on FERC's regulation at 18 C.F.R 35.19a</t>
  </si>
  <si>
    <t>Total True-Up Amount with Interest</t>
  </si>
  <si>
    <t>Total Interest</t>
  </si>
  <si>
    <t xml:space="preserve">(b) </t>
  </si>
  <si>
    <t>Total Balance</t>
  </si>
  <si>
    <t>Total Balance (quarterly compounding)</t>
  </si>
  <si>
    <t>Monthly Interest</t>
  </si>
  <si>
    <t>Monthly Interest Rate</t>
  </si>
  <si>
    <t>Service Month</t>
  </si>
  <si>
    <t>Quarter</t>
  </si>
  <si>
    <t>Total Under/(Over) Recovery Including Interest</t>
  </si>
  <si>
    <t>Interest For 24 Months</t>
  </si>
  <si>
    <t>Under/(Over) Recovery of Revenue Requirement</t>
  </si>
  <si>
    <t>Attachment O, Page 3, Line 30, Column 5</t>
  </si>
  <si>
    <t>Actual Annual 2021 Revenue Requirement</t>
  </si>
  <si>
    <t>Actual Annual Revenue Received 2021</t>
  </si>
  <si>
    <t>Less ATRR Balancing Entry Included in Account 456.1</t>
  </si>
  <si>
    <t>Attachment O, Page 4, Line 35</t>
  </si>
  <si>
    <t>Actual Annual Revenue Earned Account 456.1 330.x.n</t>
  </si>
  <si>
    <t>*Calculated using a 13 month average pursuant to Note II to Attachment O - Republic</t>
  </si>
  <si>
    <t>Average*</t>
  </si>
  <si>
    <t>August</t>
  </si>
  <si>
    <t>March</t>
  </si>
  <si>
    <t>January</t>
  </si>
  <si>
    <t>Unamortized Abandoned Plant</t>
  </si>
  <si>
    <t>Unamortized Regulatory Asset</t>
  </si>
  <si>
    <t>Adjustments to Rate Base</t>
  </si>
  <si>
    <t>General &amp; Intangible
(Note II)</t>
  </si>
  <si>
    <t>Transmission
(Note II)</t>
  </si>
  <si>
    <t>Prepayments
(Note II)</t>
  </si>
  <si>
    <t>Materials &amp; Supplies
(Note II)</t>
  </si>
  <si>
    <t>Held for Future Use
(Note II)</t>
  </si>
  <si>
    <t>Line No</t>
  </si>
  <si>
    <t>Accumulated Depreciation</t>
  </si>
  <si>
    <t>Working Capital</t>
  </si>
  <si>
    <t>LHFFU</t>
  </si>
  <si>
    <t>Gross Plant in Service</t>
  </si>
  <si>
    <t>WP1 - Cost Support</t>
  </si>
  <si>
    <r>
      <rPr>
        <b/>
        <sz val="11"/>
        <rFont val="Times New Roman"/>
        <family val="1"/>
      </rPr>
      <t>Note 8</t>
    </r>
    <r>
      <rPr>
        <sz val="11"/>
        <rFont val="Times New Roman"/>
        <family val="1"/>
      </rPr>
      <t xml:space="preserve">  -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</si>
  <si>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r>
      <rPr>
        <b/>
        <sz val="11"/>
        <rFont val="Times New Roman"/>
        <family val="1"/>
      </rPr>
      <t xml:space="preserve">Note 7 </t>
    </r>
    <r>
      <rPr>
        <sz val="11"/>
        <rFont val="Times New Roman"/>
        <family val="1"/>
      </rPr>
      <t xml:space="preserve"> -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</si>
  <si>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rFont val="Times New Roman"/>
        <family val="1"/>
      </rPr>
      <t>Note 6</t>
    </r>
    <r>
      <rPr>
        <sz val="11"/>
        <rFont val="Times New Roman"/>
        <family val="1"/>
      </rPr>
      <t xml:space="preserve">  -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</si>
  <si>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rFont val="Times New Roman"/>
        <family val="1"/>
      </rPr>
      <t>Note 5</t>
    </r>
    <r>
      <rPr>
        <sz val="11"/>
        <rFont val="Times New Roman"/>
        <family val="1"/>
      </rPr>
      <t xml:space="preserve">  -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</si>
  <si>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rFont val="Times New Roman"/>
        <family val="1"/>
      </rPr>
      <t>Note 4</t>
    </r>
    <r>
      <rPr>
        <sz val="11"/>
        <rFont val="Times New Roman"/>
        <family val="1"/>
      </rPr>
      <t xml:space="preserve">  -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</si>
  <si>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t>Forecasted Month-end Balance
debit / &lt;credit&gt;</t>
  </si>
  <si>
    <t>Account 190 - Accumulated Deferred Income Taxes</t>
  </si>
  <si>
    <t>Attachment O, Page 2, Line 22, Column 3</t>
  </si>
  <si>
    <t>Amount reflected in rate base</t>
  </si>
  <si>
    <t>Ending balance of portion subject to proration (prorated)</t>
  </si>
  <si>
    <t>Portion subject to averaging (before averaging)</t>
  </si>
  <si>
    <t>Ending Balance</t>
  </si>
  <si>
    <t>Portion subject to averaging</t>
  </si>
  <si>
    <t>Beginning Balance</t>
  </si>
  <si>
    <t>Attachment O, Page 2, Line 21, Column 3</t>
  </si>
  <si>
    <t>Account 283 - Accumulated Deferred Income Taxes</t>
  </si>
  <si>
    <t>Account 282 - Accumulated Deferred Income Taxes</t>
  </si>
  <si>
    <r>
      <rPr>
        <b/>
        <sz val="11"/>
        <color theme="1"/>
        <rFont val="Times New Roman"/>
        <family val="1"/>
      </rPr>
      <t xml:space="preserve">Note 3 </t>
    </r>
    <r>
      <rPr>
        <sz val="11"/>
        <color theme="1"/>
        <rFont val="Times New Roman"/>
        <family val="1"/>
      </rPr>
      <t>- Accumulated deferred income tax activity in account 282 subject to the proration rules relates differences between depreciation methods and lives for public utility property and any other amounts subject to the Section 168 or other normalization requirements.</t>
    </r>
  </si>
  <si>
    <t>Attachment O, Page 2, Line 20, Column 3</t>
  </si>
  <si>
    <t>Account 282 - Accumulated Deferred Income Taxes (projected)</t>
  </si>
  <si>
    <r>
      <rPr>
        <b/>
        <sz val="11"/>
        <color theme="1"/>
        <rFont val="Times New Roman"/>
        <family val="1"/>
      </rPr>
      <t xml:space="preserve">Note 2 </t>
    </r>
    <r>
      <rPr>
        <sz val="11"/>
        <color theme="1"/>
        <rFont val="Times New Roman"/>
        <family val="1"/>
      </rPr>
      <t xml:space="preserve">- Accumulated deferred income tax amounts reflected in rate base exclude ADIT related to assets and liabilities excluded from rate base, including amounts related to asset retirement obligations, other post-employment benefit obligations and tax-related regulatory assets and liabilities. </t>
    </r>
  </si>
  <si>
    <r>
      <rPr>
        <b/>
        <sz val="11"/>
        <color theme="1"/>
        <rFont val="Times New Roman"/>
        <family val="1"/>
      </rPr>
      <t>Note 1</t>
    </r>
    <r>
      <rPr>
        <sz val="11"/>
        <color theme="1"/>
        <rFont val="Times New Roman"/>
        <family val="1"/>
      </rPr>
      <t xml:space="preserve"> - The computations on this workpaper apply the proration rules of Treasury Regulation Sec. 1.167(l)-1(h)(6) to the annual activity of depreciation-related accumulated deferred income taxes that are subject to the normalization requirements.  Activity related to the portions of the account balances not subject to the proration requirement is averaged instead of prorated. </t>
    </r>
  </si>
  <si>
    <t xml:space="preserve">No. </t>
  </si>
  <si>
    <t>WP2 - Proration/Averaging of ADIT and Certain Tax-related Regulatory Assets/Liabilities</t>
  </si>
  <si>
    <t>To Attachment O, Page 3, Line 26b, Column 3</t>
  </si>
  <si>
    <t>Permanent Differences Tax Adjustment</t>
  </si>
  <si>
    <t xml:space="preserve">Tax gross-up factor </t>
  </si>
  <si>
    <t>To Attachment O, Page 3, Line 24b, Column 3</t>
  </si>
  <si>
    <t>Tax effect of permanent book/tax differences</t>
  </si>
  <si>
    <t>Tax rate</t>
  </si>
  <si>
    <t>Total permanent book/tax differences</t>
  </si>
  <si>
    <t>Amortization of Reg Carrying Charges-Equity Rate</t>
  </si>
  <si>
    <t>Depreciation of AFUDC-equity</t>
  </si>
  <si>
    <t>Permanent differences per tax return</t>
  </si>
  <si>
    <t>Amount per Formula Rate Template</t>
  </si>
  <si>
    <t>The book/tax differences reflected in recoverable income tax expense are differences between revenues and expenses reflected in the revenue requirement and revenue and deductions reflected in taxable income.  As such, non-operating (below-the-line) expenses and income are not included (e.g., accrual of AFUDC-equity, certain lobbying costs).  Book depreciation of capitalized AFUDC-equity is reflected in ratemaking, but not for income tax purposes, and, thus, is a permanent book/tax difference in this context.  Similarly, amortization of carrying charges accrued based on the after-tax equity return is reflected in ratemaking but in income tax reporting and, thus, also results in a permanent book/tax difference.</t>
  </si>
  <si>
    <t>WP3 - Listing of Permanent Book/Tax Differences</t>
  </si>
  <si>
    <t>Composite federal/state income tax rate</t>
  </si>
  <si>
    <t>(A)</t>
  </si>
  <si>
    <t>Allocated income percentage</t>
  </si>
  <si>
    <t>Percentage of federal income tax deductible for Indiana</t>
  </si>
  <si>
    <t>Indiana</t>
  </si>
  <si>
    <t>Federal income tax rate</t>
  </si>
  <si>
    <t>Entities</t>
  </si>
  <si>
    <t>Keogh Plans</t>
  </si>
  <si>
    <t>Funds</t>
  </si>
  <si>
    <t>Individuals</t>
  </si>
  <si>
    <t>Corporations</t>
  </si>
  <si>
    <t>Description</t>
  </si>
  <si>
    <t>Taxpaying</t>
  </si>
  <si>
    <t>UBTI</t>
  </si>
  <si>
    <t>IRAs</t>
  </si>
  <si>
    <t>Mutual</t>
  </si>
  <si>
    <t>Subchapter C</t>
  </si>
  <si>
    <t>Non-</t>
  </si>
  <si>
    <t>Pensions,</t>
  </si>
  <si>
    <t>Tax Year</t>
  </si>
  <si>
    <t>WACC</t>
  </si>
  <si>
    <t>Equity</t>
  </si>
  <si>
    <t>Debt</t>
  </si>
  <si>
    <t>Capital Structure</t>
  </si>
  <si>
    <t>Avg. Balance</t>
  </si>
  <si>
    <t>Interest Expense</t>
  </si>
  <si>
    <t>Financing</t>
  </si>
  <si>
    <t>Weighted Average Cost of Capital</t>
  </si>
  <si>
    <t>WP5 - Weighted Average Cost of Capital</t>
  </si>
  <si>
    <t xml:space="preserve">(d) </t>
  </si>
  <si>
    <t xml:space="preserve"> Long Term Debt
(Note EE)</t>
  </si>
  <si>
    <t>Proprietary Capital
(Note EE)</t>
  </si>
  <si>
    <t xml:space="preserve"> Long Term Debt
(Note II)</t>
  </si>
  <si>
    <t>Proprietary Capital
(Note II)</t>
  </si>
  <si>
    <t xml:space="preserve"> Capital Structure 
</t>
  </si>
  <si>
    <t>WP6 - Capital Structure</t>
  </si>
  <si>
    <t>2/The average interest rate to be applied to the Under/(Over) recovery amounts will be determined using the average rate for the twenty (20) months preceding September of the current year.</t>
  </si>
  <si>
    <t>1/Interest on Under/(Over) recovery will be based on FERC's regulation at 18 C.F.R 35.19a</t>
  </si>
  <si>
    <t>Annual Rate</t>
  </si>
  <si>
    <t>Average Monthly Rate</t>
  </si>
  <si>
    <t>Monthly Rate</t>
  </si>
  <si>
    <t>FERC Interest Rates for Jan 2021 - Aug 2022</t>
  </si>
  <si>
    <t>For the 12 months ended 12/31/2023</t>
  </si>
  <si>
    <t>2023 Attachment O - Projected Revenue Requirement</t>
  </si>
  <si>
    <t>2023 Projected Attachment O</t>
  </si>
  <si>
    <t>Projected</t>
  </si>
  <si>
    <t>For the twelve months ended 12/31/2023</t>
  </si>
  <si>
    <t>WP7 - True-Up Adjustment</t>
  </si>
  <si>
    <t>WP7 - True-Up Interest Rate</t>
  </si>
  <si>
    <t xml:space="preserve">1/ Interest expense is a projection of annual interest expense, deferred financing cost amortization, and long-term debt fees. </t>
  </si>
  <si>
    <t>2/Capital structure in accordance with Republic's Equity Cap of 45%, per Docket No. ER19-605.</t>
  </si>
  <si>
    <t>3/Refer to Attachment A for cost commitment details.</t>
  </si>
  <si>
    <t>Not applicable</t>
  </si>
  <si>
    <r>
      <rPr>
        <b/>
        <sz val="11"/>
        <color theme="1"/>
        <rFont val="Times New Roman"/>
        <family val="1"/>
      </rPr>
      <t>Note 2</t>
    </r>
    <r>
      <rPr>
        <sz val="11"/>
        <rFont val="Times New Roman"/>
        <family val="1"/>
      </rPr>
      <t xml:space="preserve"> - </t>
    </r>
    <r>
      <rPr>
        <sz val="11"/>
        <color theme="1"/>
        <rFont val="Times New Roman"/>
        <family val="1"/>
      </rPr>
      <t xml:space="preserve">No recovery of excess or deficient deferred taxes will occur in 2023 and, thus, this calculation was not applicable. </t>
    </r>
  </si>
  <si>
    <r>
      <rPr>
        <b/>
        <sz val="11"/>
        <color theme="1"/>
        <rFont val="Times New Roman"/>
        <family val="1"/>
      </rPr>
      <t>Note 3</t>
    </r>
    <r>
      <rPr>
        <sz val="11"/>
        <rFont val="Times New Roman"/>
        <family val="1"/>
      </rPr>
      <t xml:space="preserve"> </t>
    </r>
    <r>
      <rPr>
        <sz val="11"/>
        <color theme="1"/>
        <rFont val="Times New Roman"/>
        <family val="1"/>
      </rPr>
      <t xml:space="preserve">- No refund of excess or deficient deferred taxes will occur in 2023 and, thus, this calculation was not applicable. </t>
    </r>
  </si>
  <si>
    <t>WP4 - Tax Rates</t>
  </si>
  <si>
    <r>
      <rPr>
        <b/>
        <sz val="11"/>
        <rFont val="Calibri"/>
        <family val="2"/>
      </rPr>
      <t>Notes</t>
    </r>
    <r>
      <rPr>
        <sz val="11"/>
        <rFont val="Calibri"/>
        <family val="2"/>
        <scheme val="minor"/>
      </rPr>
      <t xml:space="preserve">
</t>
    </r>
    <r>
      <rPr>
        <b/>
        <sz val="11"/>
        <rFont val="Calibri"/>
        <family val="2"/>
        <scheme val="minor"/>
      </rPr>
      <t xml:space="preserve">(A) </t>
    </r>
    <r>
      <rPr>
        <sz val="11"/>
        <rFont val="Calibri"/>
        <family val="2"/>
        <scheme val="minor"/>
      </rPr>
      <t xml:space="preserve"> Republic Transmission, LLC is 80% indirectly owned by LSP Transmission Holdings, LLC (treated as a corporation for federal and state income tax purposes) and Hoosier Electric Cooperative (treated as a tax-exempt organization).</t>
    </r>
  </si>
  <si>
    <t>Page 1 of 2</t>
  </si>
  <si>
    <t>Page 2 of 2</t>
  </si>
  <si>
    <t>Revision Notes</t>
  </si>
  <si>
    <r>
      <rPr>
        <b/>
        <sz val="11"/>
        <color rgb="FF000000"/>
        <rFont val="Times New Roman"/>
        <family val="1"/>
      </rPr>
      <t xml:space="preserve">Republic Transmission 2023 Projection </t>
    </r>
    <r>
      <rPr>
        <sz val="11"/>
        <color rgb="FF000000"/>
        <rFont val="Times New Roman"/>
        <family val="1"/>
      </rPr>
      <t>(originally published September 30, 2022)</t>
    </r>
  </si>
  <si>
    <t>republictransmission.com/documents/</t>
  </si>
  <si>
    <t>Version 20221130 (published Novenber 30, 2022)</t>
  </si>
  <si>
    <r>
      <t xml:space="preserve">As noted above, the addition of these offsetting values has no effect on the calculation of Account 456.1 revenue credits </t>
    </r>
    <r>
      <rPr>
        <b/>
        <sz val="11"/>
        <color rgb="FF000000"/>
        <rFont val="Times New Roman"/>
        <family val="1"/>
      </rPr>
      <t>and no effect on the projected revenue requirement.</t>
    </r>
  </si>
  <si>
    <r>
      <t xml:space="preserve">These revisions were noted on page 9 of the published presentation prepared for the November 10, 2022, stakeholder meeting for Republic Transmission's 2023 Projection.  
Republic Transmission currently recovers its entire revenue requirement through MISO’s Attachment GG.  The revisions described below in this version of the 2023 Projection incorporate two offsetting values on Attachment O, Page 4, Lines 35 and 36a. The addition of these offsetting values has been made based on feedback from MISO but has </t>
    </r>
    <r>
      <rPr>
        <b/>
        <sz val="11"/>
        <color rgb="FF000000"/>
        <rFont val="Times New Roman"/>
        <family val="1"/>
      </rPr>
      <t xml:space="preserve">no effect on the forecasted value for Account 456.1 revenue credits </t>
    </r>
    <r>
      <rPr>
        <sz val="11"/>
        <color rgb="FF000000"/>
        <rFont val="Times New Roman"/>
        <family val="1"/>
      </rPr>
      <t xml:space="preserve">(Attachment O, Page 4, Line 37) </t>
    </r>
    <r>
      <rPr>
        <b/>
        <sz val="11"/>
        <color rgb="FF000000"/>
        <rFont val="Times New Roman"/>
        <family val="1"/>
      </rPr>
      <t>and no effect on projected revenue requirement</t>
    </r>
    <r>
      <rPr>
        <sz val="11"/>
        <color rgb="FF000000"/>
        <rFont val="Times New Roman"/>
        <family val="1"/>
      </rPr>
      <t>.
The 2023 Projection stakeholder meeting presentation is available on the 'Documents' page of the Republic Transmission website:</t>
    </r>
  </si>
  <si>
    <t>Input value revision 
Attachment O, Page 4, Line 35  (Transmission charges for all transmission transactions)
Value based on projected revenue requirement plus true-up adjustment (Attachment GG, Line 2, Column 12)</t>
  </si>
  <si>
    <t xml:space="preserve">Input value revision 
Attachment O, Page 4, Line 36a  (Transmission charges from Schedules associated with Attachment GG)
Value (based on Attachment GG, Line 2, Column 12) offsets value above (Attachment O, Page 4, Line 35)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</si>
</sst>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0"/>
    <numFmt numFmtId="173" formatCode="&quot;$&quot;#,##0.00"/>
    <numFmt numFmtId="174" formatCode="_(* #,##0_);_(* \(#,##0\);_(* &quot;-&quot;??_);_(@_)"/>
    <numFmt numFmtId="175" formatCode="_(* #,##0.0_);_(* \(#,##0.0\);_(* &quot;-&quot;??_);_(@_)"/>
    <numFmt numFmtId="176" formatCode="_(* #,##0.0_);_(* \(#,##0.0\);_(* &quot;-&quot;?_);_(@_)"/>
    <numFmt numFmtId="177" formatCode="_(&quot;$&quot;* #,##0_);_(&quot;$&quot;* \(#,##0\);_(&quot;$&quot;* &quot;-&quot;??_);_(@_)"/>
    <numFmt numFmtId="178" formatCode="0_);\(0\)"/>
    <numFmt numFmtId="179" formatCode="0.0"/>
    <numFmt numFmtId="180" formatCode="_(* #,##0_);_(* \(#,##0\);_(* &quot;-&quot;?_);_(@_)"/>
    <numFmt numFmtId="181" formatCode="_(* #,##0.0000_);_(* \(#,##0.0000\);_(* &quot;-&quot;??_);_(@_)"/>
    <numFmt numFmtId="182" formatCode="General_)"/>
    <numFmt numFmtId="183" formatCode="0.0000%"/>
    <numFmt numFmtId="184" formatCode="_(* #,##0.0000_);_(* \(#,##0.0000\);_(* &quot;-&quot;_);_(@_)"/>
    <numFmt numFmtId="185" formatCode="[$-409]mmm\-yy;@"/>
    <numFmt numFmtId="186" formatCode="0.0%"/>
  </numFmts>
  <fonts count="59">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2"/>
      <color indexed="10"/>
      <name val="Times New Roman"/>
      <family val="1"/>
    </font>
    <font>
      <strike/>
      <sz val="12"/>
      <color indexed="10"/>
      <name val="Times New Roman"/>
      <family val="1"/>
    </font>
    <font>
      <sz val="10"/>
      <name val="Arial"/>
      <family val="2"/>
    </font>
    <font>
      <strike/>
      <sz val="12"/>
      <name val="Times New Roman"/>
      <family val="1"/>
    </font>
    <font>
      <sz val="7"/>
      <color indexed="8"/>
      <name val="Times New Roman"/>
      <family val="1"/>
    </font>
    <font>
      <sz val="12"/>
      <name val="Arial"/>
      <family val="2"/>
    </font>
    <font>
      <sz val="9"/>
      <name val="Times New Roman"/>
      <family val="1"/>
    </font>
    <font>
      <sz val="12"/>
      <color rgb="FFFFFF00"/>
      <name val="Times New Roman"/>
      <family val="1"/>
    </font>
    <font>
      <sz val="12"/>
      <color theme="1"/>
      <name val="Times New Roman"/>
      <family val="1"/>
    </font>
    <font>
      <sz val="12"/>
      <name val="Arial MT"/>
      <family val="2"/>
    </font>
    <font>
      <b/>
      <sz val="12"/>
      <color rgb="FFFF0000"/>
      <name val="Times New Roman"/>
      <family val="1"/>
    </font>
    <font>
      <b/>
      <sz val="12"/>
      <color rgb="FF0070C0"/>
      <name val="Times New Roman"/>
      <family val="1"/>
    </font>
    <font>
      <sz val="12"/>
      <name val="Arial MT"/>
    </font>
    <font>
      <b/>
      <sz val="11"/>
      <color theme="1"/>
      <name val="Calibri"/>
      <family val="2"/>
      <scheme val="minor"/>
    </font>
    <font>
      <sz val="10"/>
      <name val="Times New Roman"/>
      <family val="1"/>
    </font>
    <font>
      <sz val="11"/>
      <color theme="1"/>
      <name val="Times New Roman"/>
      <family val="1"/>
    </font>
    <font>
      <b/>
      <u/>
      <sz val="12"/>
      <name val="Times New Roman"/>
      <family val="1"/>
    </font>
    <font>
      <i/>
      <sz val="12"/>
      <name val="Times New Roman"/>
      <family val="1"/>
    </font>
    <font>
      <sz val="12"/>
      <color indexed="17"/>
      <name val="Times New Roman"/>
      <family val="1"/>
    </font>
    <font>
      <sz val="12"/>
      <color rgb="FFFF0000"/>
      <name val="Times New Roman"/>
      <family val="1"/>
    </font>
    <font>
      <sz val="12"/>
      <color indexed="8"/>
      <name val="Times New Roman"/>
      <family val="1"/>
    </font>
    <font>
      <sz val="11"/>
      <name val="Times New Roman"/>
      <family val="1"/>
    </font>
    <font>
      <b/>
      <sz val="11"/>
      <name val="Times New Roman"/>
      <family val="1"/>
    </font>
    <font>
      <b/>
      <sz val="11"/>
      <color theme="1"/>
      <name val="Times New Roman"/>
      <family val="1"/>
    </font>
    <font>
      <sz val="11"/>
      <color indexed="8"/>
      <name val="Times New Roman"/>
      <family val="1"/>
    </font>
    <font>
      <sz val="11.5"/>
      <name val="Times New Roman"/>
      <family val="1"/>
    </font>
    <font>
      <u/>
      <sz val="11"/>
      <name val="Times New Roman"/>
      <family val="1"/>
    </font>
    <font>
      <sz val="11"/>
      <color rgb="FFFF0000"/>
      <name val="Times New Roman"/>
      <family val="1"/>
    </font>
    <font>
      <b/>
      <sz val="12"/>
      <color indexed="8"/>
      <name val="Times New Roman"/>
      <family val="1"/>
    </font>
    <font>
      <sz val="10"/>
      <color rgb="FF000000"/>
      <name val="Times New Roman"/>
      <family val="1"/>
    </font>
    <font>
      <sz val="11"/>
      <color rgb="FF000000"/>
      <name val="Times New Roman"/>
      <family val="1"/>
    </font>
    <font>
      <b/>
      <sz val="11"/>
      <color indexed="8"/>
      <name val="Times New Roman"/>
      <family val="1"/>
    </font>
    <font>
      <sz val="11"/>
      <name val="Calibri"/>
      <family val="2"/>
      <scheme val="minor"/>
    </font>
    <font>
      <sz val="12"/>
      <name val="Calibri"/>
      <family val="2"/>
      <scheme val="minor"/>
    </font>
    <font>
      <b/>
      <sz val="11"/>
      <name val="Calibri"/>
      <family val="2"/>
    </font>
    <font>
      <sz val="11"/>
      <color rgb="FF000000"/>
      <name val="Calibri"/>
      <family val="2"/>
      <scheme val="minor"/>
    </font>
    <font>
      <b/>
      <sz val="11"/>
      <color rgb="FF000000"/>
      <name val="Calibri"/>
      <family val="2"/>
      <scheme val="minor"/>
    </font>
    <font>
      <b/>
      <sz val="11"/>
      <name val="Calibri"/>
      <family val="2"/>
      <scheme val="minor"/>
    </font>
    <font>
      <b/>
      <sz val="11"/>
      <color rgb="FFFF0000"/>
      <name val="Times New Roman"/>
      <family val="1"/>
    </font>
    <font>
      <b/>
      <sz val="18"/>
      <color indexed="56"/>
      <name val="Cambria"/>
      <family val="2"/>
    </font>
    <font>
      <sz val="11"/>
      <color theme="1"/>
      <name val="Calibri"/>
      <family val="2"/>
    </font>
    <font>
      <sz val="9"/>
      <color theme="1"/>
      <name val="Calibri"/>
      <family val="2"/>
    </font>
    <font>
      <sz val="10"/>
      <color indexed="0"/>
      <name val="Arial"/>
      <family val="2"/>
    </font>
    <font>
      <sz val="10"/>
      <color theme="1"/>
      <name val="Arial"/>
      <family val="2"/>
    </font>
    <font>
      <b/>
      <u/>
      <sz val="11"/>
      <color rgb="FF000000"/>
      <name val="Times New Roman"/>
      <family val="1"/>
    </font>
    <font>
      <b/>
      <sz val="11"/>
      <color rgb="FF000000"/>
      <name val="Times New Roman"/>
      <family val="1"/>
    </font>
    <font>
      <u/>
      <sz val="12"/>
      <color theme="10"/>
      <name val="Arial MT"/>
    </font>
    <font>
      <u/>
      <sz val="11"/>
      <color theme="10"/>
      <name val="Times New Roman"/>
      <family val="1"/>
    </font>
  </fonts>
  <fills count="11">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indexed="9"/>
      </patternFill>
    </fill>
    <fill>
      <patternFill patternType="solid">
        <fgColor rgb="FFFFFF99"/>
        <bgColor indexed="64"/>
      </patternFill>
    </fill>
    <fill>
      <patternFill patternType="solid">
        <fgColor theme="0" tint="-0.499984740745262"/>
        <bgColor indexed="64"/>
      </patternFill>
    </fill>
    <fill>
      <patternFill patternType="solid">
        <fgColor theme="0" tint="-0.49995422223578601"/>
        <bgColor indexed="64"/>
      </patternFill>
    </fill>
    <fill>
      <patternFill patternType="solid">
        <fgColor indexed="9"/>
        <bgColor indexed="64"/>
      </patternFill>
    </fill>
    <fill>
      <patternFill patternType="solid">
        <fgColor theme="1"/>
        <bgColor indexed="64"/>
      </patternFill>
    </fill>
    <fill>
      <patternFill patternType="solid">
        <fgColor theme="4" tint="0.79998168889431442"/>
        <bgColor indexed="64"/>
      </patternFill>
    </fill>
  </fills>
  <borders count="24">
    <border>
      <left/>
      <right/>
      <top/>
      <bottom/>
      <diagonal/>
    </border>
    <border>
      <left/>
      <right/>
      <top/>
      <bottom style="medium">
        <color indexed="64"/>
      </bottom>
      <diagonal/>
    </border>
    <border>
      <left/>
      <right/>
      <top/>
      <bottom style="double">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double">
        <color auto="1"/>
      </bottom>
      <diagonal/>
    </border>
    <border>
      <left/>
      <right/>
      <top style="thin">
        <color auto="1"/>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31">
    <xf numFmtId="173" fontId="0" fillId="0" borderId="0" applyProtection="0"/>
    <xf numFmtId="44" fontId="13" fillId="0" borderId="0" applyFont="0" applyFill="0" applyBorder="0" applyAlignment="0" applyProtection="0"/>
    <xf numFmtId="173" fontId="15" fillId="4" borderId="0" applyNumberFormat="0" applyAlignment="0">
      <alignment horizontal="center" vertical="top"/>
    </xf>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0" fontId="13" fillId="0" borderId="0">
      <alignment wrapText="1"/>
    </xf>
    <xf numFmtId="0" fontId="13" fillId="0" borderId="0"/>
    <xf numFmtId="0" fontId="13" fillId="0" borderId="0"/>
    <xf numFmtId="0" fontId="8"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13" fillId="0" borderId="0" applyFont="0" applyFill="0" applyBorder="0" applyAlignment="0" applyProtection="0"/>
    <xf numFmtId="0" fontId="7" fillId="0" borderId="0"/>
    <xf numFmtId="0" fontId="7" fillId="0" borderId="0"/>
    <xf numFmtId="0" fontId="13" fillId="0" borderId="0"/>
    <xf numFmtId="0" fontId="13" fillId="0" borderId="0"/>
    <xf numFmtId="0" fontId="13" fillId="0" borderId="0"/>
    <xf numFmtId="43" fontId="7"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173" fontId="20" fillId="0" borderId="0" applyProtection="0"/>
    <xf numFmtId="9" fontId="20" fillId="0" borderId="0" applyFont="0" applyFill="0" applyBorder="0" applyAlignment="0" applyProtection="0"/>
    <xf numFmtId="173" fontId="20" fillId="0" borderId="0" applyProtection="0"/>
    <xf numFmtId="43" fontId="23" fillId="0" borderId="0" applyFont="0" applyFill="0" applyBorder="0" applyAlignment="0" applyProtection="0"/>
    <xf numFmtId="9" fontId="23" fillId="0" borderId="0" applyFont="0" applyFill="0" applyBorder="0" applyAlignment="0" applyProtection="0"/>
    <xf numFmtId="173" fontId="23" fillId="0" borderId="0" applyProtection="0"/>
    <xf numFmtId="44" fontId="13" fillId="0" borderId="0" applyFont="0" applyFill="0" applyBorder="0" applyAlignment="0" applyProtection="0"/>
    <xf numFmtId="9" fontId="13"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3" fillId="0" borderId="0"/>
    <xf numFmtId="173" fontId="20" fillId="0" borderId="0" applyProtection="0"/>
    <xf numFmtId="43" fontId="20" fillId="0" borderId="0" applyFont="0" applyFill="0" applyBorder="0" applyAlignment="0" applyProtection="0"/>
    <xf numFmtId="9" fontId="20" fillId="0" borderId="0" applyFont="0" applyFill="0" applyBorder="0" applyAlignment="0" applyProtection="0"/>
    <xf numFmtId="0" fontId="20" fillId="0" borderId="0" applyProtection="0"/>
    <xf numFmtId="0" fontId="5" fillId="0" borderId="0"/>
    <xf numFmtId="173" fontId="20" fillId="0" borderId="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182" fontId="16" fillId="0" borderId="0"/>
    <xf numFmtId="0" fontId="5" fillId="0" borderId="0"/>
    <xf numFmtId="9" fontId="5" fillId="0" borderId="0" applyFont="0" applyFill="0" applyBorder="0" applyAlignment="0" applyProtection="0"/>
    <xf numFmtId="173" fontId="23" fillId="0" borderId="0" applyProtection="0"/>
    <xf numFmtId="44" fontId="1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40" fillId="0" borderId="0"/>
    <xf numFmtId="0" fontId="40" fillId="0" borderId="0"/>
    <xf numFmtId="44" fontId="5" fillId="0" borderId="0" applyFont="0" applyFill="0" applyBorder="0" applyAlignment="0" applyProtection="0"/>
    <xf numFmtId="173" fontId="23" fillId="0" borderId="0" applyProtection="0"/>
    <xf numFmtId="43" fontId="23" fillId="0" borderId="0" applyFont="0" applyFill="0" applyBorder="0" applyAlignment="0" applyProtection="0"/>
    <xf numFmtId="0" fontId="13" fillId="0" borderId="0">
      <alignment wrapText="1"/>
    </xf>
    <xf numFmtId="9" fontId="23"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173" fontId="20" fillId="0" borderId="0" applyProtection="0"/>
    <xf numFmtId="43" fontId="20"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50" fillId="0" borderId="0" applyNumberFormat="0" applyFill="0" applyBorder="0" applyAlignment="0" applyProtection="0"/>
    <xf numFmtId="9" fontId="1" fillId="0" borderId="0" applyFont="0" applyFill="0" applyBorder="0" applyAlignment="0" applyProtection="0"/>
    <xf numFmtId="0" fontId="13" fillId="0" borderId="0"/>
    <xf numFmtId="0" fontId="51" fillId="0" borderId="0"/>
    <xf numFmtId="43" fontId="51" fillId="0" borderId="0" applyFont="0" applyFill="0" applyBorder="0" applyAlignment="0" applyProtection="0"/>
    <xf numFmtId="0" fontId="13" fillId="0" borderId="0"/>
    <xf numFmtId="0" fontId="13" fillId="0" borderId="0">
      <alignment wrapText="1"/>
    </xf>
    <xf numFmtId="0" fontId="1" fillId="0" borderId="0"/>
    <xf numFmtId="43" fontId="52" fillId="0" borderId="0" applyFont="0" applyFill="0" applyBorder="0" applyAlignment="0" applyProtection="0"/>
    <xf numFmtId="0" fontId="53" fillId="0" borderId="0"/>
    <xf numFmtId="0" fontId="53" fillId="0" borderId="0"/>
    <xf numFmtId="0" fontId="1" fillId="0" borderId="0"/>
    <xf numFmtId="9" fontId="54" fillId="0" borderId="0" applyFont="0" applyFill="0" applyBorder="0" applyAlignment="0" applyProtection="0"/>
    <xf numFmtId="44" fontId="54" fillId="0" borderId="0" applyFont="0" applyFill="0" applyBorder="0" applyAlignment="0" applyProtection="0"/>
    <xf numFmtId="42" fontId="54" fillId="0" borderId="0" applyFont="0" applyFill="0" applyBorder="0" applyAlignment="0" applyProtection="0"/>
    <xf numFmtId="43" fontId="54" fillId="0" borderId="0" applyFont="0" applyFill="0" applyBorder="0" applyAlignment="0" applyProtection="0"/>
    <xf numFmtId="41" fontId="54"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1" fillId="0" borderId="0"/>
    <xf numFmtId="9" fontId="13" fillId="0" borderId="0" applyFont="0" applyFill="0" applyBorder="0" applyAlignment="0" applyProtection="0"/>
    <xf numFmtId="0" fontId="1" fillId="0" borderId="0"/>
    <xf numFmtId="173" fontId="57" fillId="0" borderId="0" applyNumberFormat="0" applyFill="0" applyBorder="0" applyAlignment="0" applyProtection="0"/>
  </cellStyleXfs>
  <cellXfs count="786">
    <xf numFmtId="173" fontId="0" fillId="0" borderId="0" xfId="0" applyAlignment="1"/>
    <xf numFmtId="0" fontId="9" fillId="0" borderId="0" xfId="25" applyNumberFormat="1" applyFont="1" applyFill="1" applyAlignment="1" applyProtection="1">
      <protection locked="0"/>
    </xf>
    <xf numFmtId="0" fontId="9" fillId="0" borderId="0" xfId="25" applyNumberFormat="1" applyFont="1" applyAlignment="1" applyProtection="1">
      <alignment horizontal="left"/>
      <protection locked="0"/>
    </xf>
    <xf numFmtId="0" fontId="9" fillId="0" borderId="0" xfId="25" applyNumberFormat="1" applyFont="1" applyAlignment="1" applyProtection="1">
      <protection locked="0"/>
    </xf>
    <xf numFmtId="0" fontId="9" fillId="0" borderId="0" xfId="25" applyNumberFormat="1" applyFont="1" applyProtection="1">
      <protection locked="0"/>
    </xf>
    <xf numFmtId="0" fontId="9" fillId="2" borderId="0" xfId="25" applyNumberFormat="1" applyFont="1" applyFill="1" applyProtection="1">
      <protection locked="0"/>
    </xf>
    <xf numFmtId="0" fontId="9" fillId="0" borderId="0" xfId="25" applyNumberFormat="1" applyFont="1" applyFill="1" applyProtection="1">
      <protection locked="0"/>
    </xf>
    <xf numFmtId="14" fontId="9" fillId="2" borderId="0" xfId="25" applyNumberFormat="1" applyFont="1" applyFill="1" applyAlignment="1" applyProtection="1">
      <alignment horizontal="right"/>
      <protection locked="0"/>
    </xf>
    <xf numFmtId="0" fontId="9" fillId="0" borderId="0" xfId="25" applyNumberFormat="1" applyFont="1" applyAlignment="1" applyProtection="1">
      <alignment horizontal="center"/>
      <protection locked="0"/>
    </xf>
    <xf numFmtId="0" fontId="9" fillId="0" borderId="1" xfId="25" applyNumberFormat="1" applyFont="1" applyBorder="1" applyAlignment="1" applyProtection="1">
      <alignment horizontal="center"/>
      <protection locked="0"/>
    </xf>
    <xf numFmtId="0" fontId="9" fillId="0" borderId="1" xfId="25" applyNumberFormat="1" applyFont="1" applyBorder="1" applyAlignment="1" applyProtection="1">
      <alignment horizontal="centerContinuous"/>
      <protection locked="0"/>
    </xf>
    <xf numFmtId="0" fontId="9" fillId="0" borderId="0" xfId="25" applyNumberFormat="1" applyFont="1" applyFill="1" applyAlignment="1" applyProtection="1">
      <alignment horizontal="center"/>
      <protection locked="0"/>
    </xf>
    <xf numFmtId="44" fontId="9" fillId="2" borderId="0" xfId="1" applyFont="1" applyFill="1" applyProtection="1">
      <protection locked="0"/>
    </xf>
    <xf numFmtId="172" fontId="9" fillId="0" borderId="0" xfId="25" applyNumberFormat="1" applyFont="1" applyProtection="1">
      <protection locked="0"/>
    </xf>
    <xf numFmtId="172" fontId="9" fillId="0" borderId="0" xfId="25" applyNumberFormat="1" applyFont="1" applyFill="1" applyProtection="1">
      <protection locked="0"/>
    </xf>
    <xf numFmtId="0" fontId="10" fillId="0" borderId="0" xfId="25" applyNumberFormat="1" applyFont="1" applyAlignment="1" applyProtection="1">
      <alignment horizontal="center"/>
      <protection locked="0"/>
    </xf>
    <xf numFmtId="0" fontId="10" fillId="0" borderId="0" xfId="25" applyNumberFormat="1" applyFont="1" applyFill="1" applyAlignment="1" applyProtection="1">
      <alignment horizontal="center"/>
      <protection locked="0"/>
    </xf>
    <xf numFmtId="164" fontId="9" fillId="0" borderId="0" xfId="25" applyNumberFormat="1" applyFont="1" applyFill="1" applyAlignment="1" applyProtection="1">
      <alignment horizontal="left"/>
      <protection locked="0"/>
    </xf>
    <xf numFmtId="0" fontId="9" fillId="0" borderId="1" xfId="25" applyNumberFormat="1" applyFont="1" applyFill="1" applyBorder="1" applyProtection="1">
      <protection locked="0"/>
    </xf>
    <xf numFmtId="166" fontId="9" fillId="0" borderId="0" xfId="25" applyNumberFormat="1" applyFont="1" applyAlignment="1" applyProtection="1">
      <alignment horizontal="center"/>
      <protection locked="0"/>
    </xf>
    <xf numFmtId="1" fontId="9" fillId="0" borderId="0" xfId="25" applyNumberFormat="1" applyFont="1" applyFill="1" applyAlignment="1" applyProtection="1">
      <protection locked="0"/>
    </xf>
    <xf numFmtId="0" fontId="9" fillId="0" borderId="0" xfId="25" applyNumberFormat="1" applyFont="1" applyBorder="1" applyAlignment="1" applyProtection="1">
      <alignment horizontal="center"/>
      <protection locked="0"/>
    </xf>
    <xf numFmtId="0" fontId="11" fillId="0" borderId="0" xfId="25" applyNumberFormat="1" applyFont="1" applyProtection="1">
      <protection locked="0"/>
    </xf>
    <xf numFmtId="38" fontId="9" fillId="2" borderId="0" xfId="25" applyNumberFormat="1" applyFont="1" applyFill="1" applyBorder="1" applyProtection="1">
      <protection locked="0"/>
    </xf>
    <xf numFmtId="0" fontId="9" fillId="0" borderId="0" xfId="25" applyNumberFormat="1" applyFont="1" applyBorder="1" applyProtection="1">
      <protection locked="0"/>
    </xf>
    <xf numFmtId="38" fontId="9" fillId="2" borderId="1" xfId="25" applyNumberFormat="1" applyFont="1" applyFill="1" applyBorder="1" applyProtection="1">
      <protection locked="0"/>
    </xf>
    <xf numFmtId="176" fontId="9" fillId="0" borderId="0" xfId="25" applyNumberFormat="1" applyFont="1" applyFill="1" applyBorder="1" applyProtection="1"/>
    <xf numFmtId="168" fontId="9" fillId="0" borderId="0" xfId="25" applyNumberFormat="1" applyFont="1" applyProtection="1">
      <protection locked="0"/>
    </xf>
    <xf numFmtId="3" fontId="9" fillId="0" borderId="0" xfId="25" applyNumberFormat="1" applyFont="1" applyAlignment="1" applyProtection="1"/>
    <xf numFmtId="0" fontId="9" fillId="0" borderId="0" xfId="25" applyNumberFormat="1" applyFont="1" applyFill="1" applyBorder="1" applyAlignment="1" applyProtection="1">
      <protection locked="0"/>
    </xf>
    <xf numFmtId="0" fontId="9" fillId="0" borderId="0" xfId="25" applyNumberFormat="1" applyFont="1" applyFill="1" applyBorder="1" applyProtection="1">
      <protection locked="0"/>
    </xf>
    <xf numFmtId="3" fontId="9" fillId="0" borderId="0" xfId="25" applyNumberFormat="1" applyFont="1" applyFill="1" applyAlignment="1" applyProtection="1">
      <alignment horizontal="right"/>
      <protection locked="0"/>
    </xf>
    <xf numFmtId="0" fontId="9" fillId="0" borderId="1" xfId="25" applyNumberFormat="1" applyFont="1" applyFill="1" applyBorder="1" applyAlignment="1" applyProtection="1">
      <protection locked="0"/>
    </xf>
    <xf numFmtId="44" fontId="9" fillId="2" borderId="1" xfId="1" applyFont="1" applyFill="1" applyBorder="1" applyAlignment="1" applyProtection="1">
      <protection locked="0"/>
    </xf>
    <xf numFmtId="173" fontId="9" fillId="0" borderId="0" xfId="25" applyNumberFormat="1" applyFont="1" applyFill="1" applyAlignment="1" applyProtection="1">
      <protection locked="0"/>
    </xf>
    <xf numFmtId="176" fontId="9" fillId="0" borderId="0" xfId="25" applyNumberFormat="1" applyFont="1" applyFill="1" applyBorder="1" applyAlignment="1" applyProtection="1"/>
    <xf numFmtId="3" fontId="9" fillId="0" borderId="0" xfId="25" applyNumberFormat="1" applyFont="1" applyFill="1" applyAlignment="1" applyProtection="1"/>
    <xf numFmtId="170" fontId="9" fillId="0" borderId="0" xfId="25" applyNumberFormat="1" applyFont="1" applyProtection="1">
      <protection locked="0"/>
    </xf>
    <xf numFmtId="0" fontId="9" fillId="0" borderId="0" xfId="25" applyNumberFormat="1" applyFont="1" applyFill="1" applyAlignment="1" applyProtection="1">
      <alignment horizontal="left" indent="8"/>
      <protection locked="0"/>
    </xf>
    <xf numFmtId="0" fontId="9" fillId="0" borderId="0" xfId="25" applyNumberFormat="1" applyFont="1" applyAlignment="1" applyProtection="1">
      <alignment horizontal="center" vertical="top" wrapText="1"/>
      <protection locked="0"/>
    </xf>
    <xf numFmtId="0" fontId="9" fillId="3" borderId="0" xfId="25" applyNumberFormat="1" applyFont="1" applyFill="1" applyAlignment="1" applyProtection="1">
      <alignment horizontal="left" vertical="top" wrapText="1" indent="8"/>
      <protection locked="0"/>
    </xf>
    <xf numFmtId="173" fontId="9" fillId="0" borderId="0" xfId="25" applyFont="1" applyAlignment="1" applyProtection="1">
      <protection locked="0"/>
    </xf>
    <xf numFmtId="173" fontId="9" fillId="0" borderId="0" xfId="25" applyFont="1" applyFill="1" applyAlignment="1" applyProtection="1">
      <protection locked="0"/>
    </xf>
    <xf numFmtId="173" fontId="9" fillId="7" borderId="0" xfId="25" applyFont="1" applyFill="1" applyAlignment="1" applyProtection="1">
      <protection locked="0"/>
    </xf>
    <xf numFmtId="173" fontId="22" fillId="0" borderId="0" xfId="25" applyFont="1" applyFill="1" applyBorder="1" applyAlignment="1" applyProtection="1">
      <protection locked="0"/>
    </xf>
    <xf numFmtId="173" fontId="9" fillId="2" borderId="0" xfId="25" applyFont="1" applyFill="1" applyAlignment="1" applyProtection="1">
      <alignment horizontal="right"/>
      <protection locked="0"/>
    </xf>
    <xf numFmtId="173" fontId="21" fillId="0" borderId="0" xfId="25" applyFont="1" applyFill="1" applyBorder="1" applyAlignment="1" applyProtection="1">
      <protection locked="0"/>
    </xf>
    <xf numFmtId="3" fontId="9" fillId="0" borderId="0" xfId="25" applyNumberFormat="1" applyFont="1" applyFill="1" applyAlignment="1" applyProtection="1">
      <protection locked="0"/>
    </xf>
    <xf numFmtId="3" fontId="9" fillId="0" borderId="0" xfId="25" applyNumberFormat="1" applyFont="1" applyAlignment="1" applyProtection="1">
      <protection locked="0"/>
    </xf>
    <xf numFmtId="173" fontId="18" fillId="7" borderId="0" xfId="25" applyFont="1" applyFill="1" applyAlignment="1" applyProtection="1">
      <protection locked="0"/>
    </xf>
    <xf numFmtId="49" fontId="9" fillId="0" borderId="0" xfId="25" applyNumberFormat="1" applyFont="1" applyFill="1" applyProtection="1">
      <protection locked="0"/>
    </xf>
    <xf numFmtId="49" fontId="9" fillId="0" borderId="0" xfId="25" applyNumberFormat="1" applyFont="1" applyProtection="1">
      <protection locked="0"/>
    </xf>
    <xf numFmtId="3" fontId="9" fillId="0" borderId="0" xfId="25" applyNumberFormat="1" applyFont="1" applyProtection="1">
      <protection locked="0"/>
    </xf>
    <xf numFmtId="166" fontId="9" fillId="0" borderId="0" xfId="25" applyNumberFormat="1" applyFont="1" applyAlignment="1" applyProtection="1">
      <protection locked="0"/>
    </xf>
    <xf numFmtId="3" fontId="9" fillId="0" borderId="0" xfId="25" applyNumberFormat="1" applyFont="1" applyFill="1" applyBorder="1" applyProtection="1">
      <protection locked="0"/>
    </xf>
    <xf numFmtId="174" fontId="16" fillId="5" borderId="0" xfId="4" applyNumberFormat="1" applyFont="1" applyFill="1" applyBorder="1" applyAlignment="1" applyProtection="1">
      <protection locked="0"/>
    </xf>
    <xf numFmtId="3" fontId="9" fillId="0" borderId="0" xfId="25" applyNumberFormat="1" applyFont="1" applyAlignment="1" applyProtection="1">
      <alignment horizontal="fill"/>
      <protection locked="0"/>
    </xf>
    <xf numFmtId="174" fontId="16" fillId="5" borderId="1" xfId="4" applyNumberFormat="1" applyFont="1" applyFill="1" applyBorder="1" applyAlignment="1" applyProtection="1">
      <protection locked="0"/>
    </xf>
    <xf numFmtId="3" fontId="9" fillId="0" borderId="3" xfId="25" applyNumberFormat="1" applyFont="1" applyBorder="1" applyAlignment="1" applyProtection="1">
      <protection locked="0"/>
    </xf>
    <xf numFmtId="168" fontId="9" fillId="0" borderId="0" xfId="25" applyNumberFormat="1" applyFont="1" applyAlignment="1" applyProtection="1">
      <alignment horizontal="center"/>
      <protection locked="0"/>
    </xf>
    <xf numFmtId="173" fontId="9" fillId="0" borderId="0" xfId="25" applyFont="1" applyAlignment="1" applyProtection="1">
      <alignment horizontal="center"/>
      <protection locked="0"/>
    </xf>
    <xf numFmtId="0" fontId="9" fillId="0" borderId="0" xfId="25" applyNumberFormat="1" applyFont="1" applyFill="1" applyAlignment="1" applyProtection="1">
      <alignment horizontal="left"/>
      <protection locked="0"/>
    </xf>
    <xf numFmtId="49" fontId="9" fillId="0" borderId="0" xfId="25" applyNumberFormat="1" applyFont="1" applyAlignment="1" applyProtection="1">
      <alignment horizontal="left"/>
      <protection locked="0"/>
    </xf>
    <xf numFmtId="49" fontId="9" fillId="0" borderId="0" xfId="25" applyNumberFormat="1" applyFont="1" applyAlignment="1" applyProtection="1">
      <alignment horizontal="center"/>
      <protection locked="0"/>
    </xf>
    <xf numFmtId="3" fontId="10" fillId="0" borderId="0" xfId="25" applyNumberFormat="1" applyFont="1" applyFill="1" applyAlignment="1" applyProtection="1">
      <alignment horizontal="center"/>
      <protection locked="0"/>
    </xf>
    <xf numFmtId="173" fontId="10" fillId="0" borderId="0" xfId="25" applyFont="1" applyFill="1" applyAlignment="1" applyProtection="1">
      <alignment horizontal="center"/>
      <protection locked="0"/>
    </xf>
    <xf numFmtId="3" fontId="10" fillId="0" borderId="0" xfId="25" applyNumberFormat="1" applyFont="1" applyAlignment="1" applyProtection="1">
      <protection locked="0"/>
    </xf>
    <xf numFmtId="0" fontId="10" fillId="0" borderId="0" xfId="25" applyNumberFormat="1" applyFont="1" applyFill="1" applyAlignment="1" applyProtection="1">
      <protection locked="0"/>
    </xf>
    <xf numFmtId="165" fontId="9" fillId="0" borderId="0" xfId="25" applyNumberFormat="1" applyFont="1" applyAlignment="1" applyProtection="1">
      <protection locked="0"/>
    </xf>
    <xf numFmtId="164" fontId="9" fillId="0" borderId="0" xfId="25" applyNumberFormat="1" applyFont="1" applyAlignment="1" applyProtection="1">
      <alignment horizontal="center"/>
      <protection locked="0"/>
    </xf>
    <xf numFmtId="164" fontId="9" fillId="0" borderId="0" xfId="25" applyNumberFormat="1" applyFont="1" applyFill="1" applyAlignment="1" applyProtection="1">
      <alignment horizontal="center"/>
      <protection locked="0"/>
    </xf>
    <xf numFmtId="173" fontId="17" fillId="0" borderId="0" xfId="25" applyFont="1" applyFill="1" applyAlignment="1" applyProtection="1">
      <protection locked="0"/>
    </xf>
    <xf numFmtId="173" fontId="17" fillId="7" borderId="0" xfId="25" applyFont="1" applyFill="1" applyAlignment="1" applyProtection="1">
      <alignment horizontal="center"/>
      <protection locked="0"/>
    </xf>
    <xf numFmtId="170" fontId="9" fillId="0" borderId="0" xfId="25" applyNumberFormat="1" applyFont="1" applyFill="1" applyAlignment="1" applyProtection="1">
      <protection locked="0"/>
    </xf>
    <xf numFmtId="170" fontId="18" fillId="7" borderId="0" xfId="25" applyNumberFormat="1" applyFont="1" applyFill="1" applyAlignment="1" applyProtection="1">
      <protection locked="0"/>
    </xf>
    <xf numFmtId="165" fontId="9" fillId="0" borderId="0" xfId="25" applyNumberFormat="1" applyFont="1" applyFill="1" applyAlignment="1" applyProtection="1">
      <alignment horizontal="right"/>
      <protection locked="0"/>
    </xf>
    <xf numFmtId="165" fontId="9" fillId="0" borderId="0" xfId="25" applyNumberFormat="1" applyFont="1" applyFill="1" applyAlignment="1" applyProtection="1">
      <protection locked="0"/>
    </xf>
    <xf numFmtId="3" fontId="9" fillId="0" borderId="0" xfId="0" applyNumberFormat="1" applyFont="1" applyAlignment="1" applyProtection="1">
      <protection locked="0"/>
    </xf>
    <xf numFmtId="164" fontId="9" fillId="0" borderId="0" xfId="0" applyNumberFormat="1" applyFont="1" applyFill="1" applyAlignment="1" applyProtection="1">
      <alignment horizontal="center"/>
      <protection locked="0"/>
    </xf>
    <xf numFmtId="173" fontId="9" fillId="0" borderId="0" xfId="0" applyFont="1" applyFill="1" applyAlignment="1" applyProtection="1">
      <protection locked="0"/>
    </xf>
    <xf numFmtId="173" fontId="9" fillId="6" borderId="0" xfId="0" applyFont="1" applyFill="1" applyAlignment="1" applyProtection="1">
      <protection locked="0"/>
    </xf>
    <xf numFmtId="41" fontId="9" fillId="2" borderId="0" xfId="25" applyNumberFormat="1" applyFont="1" applyFill="1" applyAlignment="1" applyProtection="1">
      <protection locked="0"/>
    </xf>
    <xf numFmtId="41" fontId="9" fillId="2" borderId="1" xfId="25" applyNumberFormat="1" applyFont="1" applyFill="1" applyBorder="1" applyAlignment="1" applyProtection="1">
      <protection locked="0"/>
    </xf>
    <xf numFmtId="41" fontId="9" fillId="0" borderId="1" xfId="25" applyNumberFormat="1" applyFont="1" applyBorder="1" applyAlignment="1" applyProtection="1">
      <protection locked="0"/>
    </xf>
    <xf numFmtId="170" fontId="9" fillId="7" borderId="0" xfId="25" applyNumberFormat="1" applyFont="1" applyFill="1" applyAlignment="1" applyProtection="1">
      <protection locked="0"/>
    </xf>
    <xf numFmtId="3" fontId="9" fillId="0" borderId="0" xfId="25" applyNumberFormat="1" applyFont="1" applyBorder="1" applyAlignment="1" applyProtection="1">
      <protection locked="0"/>
    </xf>
    <xf numFmtId="176" fontId="9" fillId="0" borderId="0" xfId="25" applyNumberFormat="1" applyFont="1" applyAlignment="1" applyProtection="1">
      <protection locked="0"/>
    </xf>
    <xf numFmtId="3" fontId="12" fillId="0" borderId="0" xfId="25" applyNumberFormat="1" applyFont="1" applyAlignment="1" applyProtection="1">
      <protection locked="0"/>
    </xf>
    <xf numFmtId="176" fontId="9" fillId="0" borderId="0" xfId="25" applyNumberFormat="1" applyFont="1" applyFill="1" applyAlignment="1" applyProtection="1">
      <protection locked="0"/>
    </xf>
    <xf numFmtId="166" fontId="9" fillId="0" borderId="0" xfId="25" applyNumberFormat="1" applyFont="1" applyFill="1" applyAlignment="1" applyProtection="1">
      <alignment horizontal="right"/>
      <protection locked="0"/>
    </xf>
    <xf numFmtId="10" fontId="9" fillId="0" borderId="0" xfId="25" applyNumberFormat="1" applyFont="1" applyFill="1" applyAlignment="1" applyProtection="1">
      <alignment horizontal="left"/>
      <protection locked="0"/>
    </xf>
    <xf numFmtId="3" fontId="9" fillId="0" borderId="0" xfId="25" applyNumberFormat="1" applyFont="1" applyFill="1" applyAlignment="1" applyProtection="1">
      <alignment horizontal="left"/>
      <protection locked="0"/>
    </xf>
    <xf numFmtId="176" fontId="9" fillId="0" borderId="0" xfId="25" applyNumberFormat="1" applyFont="1" applyBorder="1" applyAlignment="1" applyProtection="1">
      <protection locked="0"/>
    </xf>
    <xf numFmtId="166" fontId="9" fillId="0" borderId="0" xfId="25" applyNumberFormat="1" applyFont="1" applyFill="1" applyAlignment="1" applyProtection="1">
      <protection locked="0"/>
    </xf>
    <xf numFmtId="167" fontId="9" fillId="0" borderId="0" xfId="25" applyNumberFormat="1" applyFont="1" applyFill="1" applyAlignment="1" applyProtection="1">
      <protection locked="0"/>
    </xf>
    <xf numFmtId="173" fontId="9" fillId="0" borderId="0" xfId="25" applyFont="1" applyFill="1" applyAlignment="1" applyProtection="1">
      <alignment horizontal="center"/>
      <protection locked="0"/>
    </xf>
    <xf numFmtId="3" fontId="9" fillId="0" borderId="0" xfId="25" applyNumberFormat="1" applyFont="1" applyFill="1" applyBorder="1" applyAlignment="1" applyProtection="1">
      <protection locked="0"/>
    </xf>
    <xf numFmtId="176" fontId="9" fillId="2" borderId="1" xfId="25" applyNumberFormat="1" applyFont="1" applyFill="1" applyBorder="1" applyAlignment="1" applyProtection="1">
      <protection locked="0"/>
    </xf>
    <xf numFmtId="173" fontId="9" fillId="0" borderId="0" xfId="25" applyFont="1" applyFill="1" applyBorder="1" applyAlignment="1" applyProtection="1">
      <protection locked="0"/>
    </xf>
    <xf numFmtId="176" fontId="9" fillId="2" borderId="0" xfId="25" applyNumberFormat="1" applyFont="1" applyFill="1" applyAlignment="1" applyProtection="1">
      <protection locked="0"/>
    </xf>
    <xf numFmtId="3" fontId="9" fillId="0" borderId="0" xfId="25" applyNumberFormat="1" applyFont="1" applyFill="1" applyAlignment="1" applyProtection="1">
      <alignment horizontal="center"/>
      <protection locked="0"/>
    </xf>
    <xf numFmtId="49" fontId="9" fillId="0" borderId="0" xfId="25" applyNumberFormat="1" applyFont="1" applyFill="1" applyBorder="1" applyAlignment="1" applyProtection="1">
      <protection locked="0"/>
    </xf>
    <xf numFmtId="49" fontId="9" fillId="0" borderId="0" xfId="25" applyNumberFormat="1" applyFont="1" applyFill="1" applyAlignment="1" applyProtection="1">
      <protection locked="0"/>
    </xf>
    <xf numFmtId="49" fontId="9" fillId="0" borderId="0" xfId="25" applyNumberFormat="1" applyFont="1" applyFill="1" applyAlignment="1" applyProtection="1">
      <alignment horizontal="center"/>
      <protection locked="0"/>
    </xf>
    <xf numFmtId="3" fontId="9" fillId="0" borderId="0" xfId="25" applyNumberFormat="1" applyFont="1" applyAlignment="1" applyProtection="1">
      <alignment horizontal="center"/>
      <protection locked="0"/>
    </xf>
    <xf numFmtId="3" fontId="9" fillId="0" borderId="1" xfId="25" applyNumberFormat="1" applyFont="1" applyFill="1" applyBorder="1" applyAlignment="1" applyProtection="1">
      <protection locked="0"/>
    </xf>
    <xf numFmtId="3" fontId="9" fillId="0" borderId="1" xfId="25" applyNumberFormat="1" applyFont="1" applyBorder="1" applyAlignment="1" applyProtection="1">
      <alignment horizontal="center"/>
      <protection locked="0"/>
    </xf>
    <xf numFmtId="4" fontId="9" fillId="0" borderId="0" xfId="25" applyNumberFormat="1" applyFont="1" applyAlignment="1" applyProtection="1">
      <protection locked="0"/>
    </xf>
    <xf numFmtId="3" fontId="9" fillId="0" borderId="0" xfId="25" applyNumberFormat="1" applyFont="1" applyBorder="1" applyAlignment="1" applyProtection="1">
      <alignment horizontal="center"/>
      <protection locked="0"/>
    </xf>
    <xf numFmtId="176" fontId="10" fillId="0" borderId="0" xfId="25" applyNumberFormat="1" applyFont="1" applyAlignment="1" applyProtection="1">
      <alignment horizontal="center"/>
      <protection locked="0"/>
    </xf>
    <xf numFmtId="42" fontId="9" fillId="2" borderId="0" xfId="25" applyNumberFormat="1" applyFont="1" applyFill="1" applyAlignment="1" applyProtection="1">
      <protection locked="0"/>
    </xf>
    <xf numFmtId="169" fontId="9" fillId="0" borderId="0" xfId="25" applyNumberFormat="1" applyFont="1" applyAlignment="1" applyProtection="1">
      <protection locked="0"/>
    </xf>
    <xf numFmtId="10" fontId="9" fillId="0" borderId="0" xfId="25" applyNumberFormat="1" applyFont="1" applyAlignment="1" applyProtection="1">
      <protection locked="0"/>
    </xf>
    <xf numFmtId="10" fontId="9" fillId="0" borderId="0" xfId="26" applyNumberFormat="1" applyFont="1" applyAlignment="1" applyProtection="1">
      <protection locked="0"/>
    </xf>
    <xf numFmtId="3" fontId="9" fillId="0" borderId="0" xfId="25" quotePrefix="1" applyNumberFormat="1" applyFont="1" applyAlignment="1" applyProtection="1">
      <protection locked="0"/>
    </xf>
    <xf numFmtId="173" fontId="11" fillId="0" borderId="0" xfId="25" applyFont="1" applyAlignment="1" applyProtection="1">
      <protection locked="0"/>
    </xf>
    <xf numFmtId="38" fontId="9" fillId="0" borderId="0" xfId="25" applyNumberFormat="1" applyFont="1" applyAlignment="1" applyProtection="1">
      <protection locked="0"/>
    </xf>
    <xf numFmtId="173" fontId="9" fillId="0" borderId="1" xfId="25" applyFont="1" applyFill="1" applyBorder="1" applyAlignment="1" applyProtection="1">
      <protection locked="0"/>
    </xf>
    <xf numFmtId="173" fontId="9" fillId="0" borderId="0" xfId="25" applyFont="1" applyBorder="1" applyAlignment="1" applyProtection="1">
      <protection locked="0"/>
    </xf>
    <xf numFmtId="176" fontId="9" fillId="0" borderId="0" xfId="25" applyNumberFormat="1" applyFont="1" applyFill="1" applyBorder="1" applyProtection="1">
      <protection locked="0"/>
    </xf>
    <xf numFmtId="1" fontId="9" fillId="0" borderId="0" xfId="25" applyNumberFormat="1" applyFont="1" applyFill="1" applyProtection="1">
      <protection locked="0"/>
    </xf>
    <xf numFmtId="44" fontId="9" fillId="2" borderId="0" xfId="1" applyFont="1" applyFill="1" applyBorder="1" applyProtection="1">
      <protection locked="0"/>
    </xf>
    <xf numFmtId="170" fontId="9" fillId="0" borderId="0" xfId="25" applyNumberFormat="1" applyFont="1" applyFill="1" applyBorder="1" applyAlignment="1" applyProtection="1">
      <protection locked="0"/>
    </xf>
    <xf numFmtId="173" fontId="9" fillId="0" borderId="0" xfId="25" applyFont="1" applyAlignment="1" applyProtection="1">
      <alignment horizontal="center" vertical="top" wrapText="1"/>
      <protection locked="0"/>
    </xf>
    <xf numFmtId="173" fontId="9" fillId="0" borderId="0" xfId="25" applyFont="1" applyFill="1" applyAlignment="1" applyProtection="1">
      <alignment horizontal="center" vertical="top" wrapText="1"/>
      <protection locked="0"/>
    </xf>
    <xf numFmtId="0" fontId="9" fillId="0" borderId="0" xfId="27" applyNumberFormat="1" applyFont="1" applyProtection="1">
      <protection locked="0"/>
    </xf>
    <xf numFmtId="173" fontId="9" fillId="0" borderId="0" xfId="25" applyFont="1" applyFill="1" applyAlignment="1" applyProtection="1">
      <alignment horizontal="center" vertical="top"/>
      <protection locked="0"/>
    </xf>
    <xf numFmtId="173" fontId="9" fillId="0" borderId="0" xfId="25" applyFont="1" applyAlignment="1" applyProtection="1">
      <alignment vertical="top"/>
      <protection locked="0"/>
    </xf>
    <xf numFmtId="42" fontId="9" fillId="0" borderId="0" xfId="25" applyNumberFormat="1" applyFont="1" applyFill="1" applyProtection="1"/>
    <xf numFmtId="166" fontId="9" fillId="0" borderId="0" xfId="25" applyNumberFormat="1" applyFont="1" applyAlignment="1" applyProtection="1"/>
    <xf numFmtId="3" fontId="9" fillId="0" borderId="1" xfId="25" applyNumberFormat="1" applyFont="1" applyBorder="1" applyAlignment="1" applyProtection="1"/>
    <xf numFmtId="42" fontId="9" fillId="0" borderId="2" xfId="25" applyNumberFormat="1" applyFont="1" applyBorder="1" applyAlignment="1" applyProtection="1">
      <alignment horizontal="right"/>
    </xf>
    <xf numFmtId="3" fontId="9" fillId="0" borderId="0" xfId="25" applyNumberFormat="1" applyFont="1" applyProtection="1"/>
    <xf numFmtId="168" fontId="9" fillId="0" borderId="0" xfId="25" applyNumberFormat="1" applyFont="1" applyProtection="1"/>
    <xf numFmtId="172" fontId="9" fillId="0" borderId="0" xfId="25" applyNumberFormat="1" applyFont="1" applyAlignment="1" applyProtection="1"/>
    <xf numFmtId="172" fontId="9" fillId="0" borderId="0" xfId="25" applyNumberFormat="1" applyFont="1" applyFill="1" applyAlignment="1" applyProtection="1"/>
    <xf numFmtId="172" fontId="9" fillId="0" borderId="0" xfId="25" applyNumberFormat="1" applyFont="1" applyProtection="1"/>
    <xf numFmtId="0" fontId="9" fillId="0" borderId="0" xfId="25" applyNumberFormat="1" applyFont="1" applyFill="1" applyAlignment="1" applyProtection="1">
      <alignment horizontal="right"/>
    </xf>
    <xf numFmtId="0" fontId="9" fillId="0" borderId="0" xfId="25" applyNumberFormat="1" applyFont="1" applyProtection="1"/>
    <xf numFmtId="14" fontId="9" fillId="0" borderId="0" xfId="25" applyNumberFormat="1" applyFont="1" applyFill="1" applyAlignment="1" applyProtection="1">
      <alignment horizontal="right"/>
    </xf>
    <xf numFmtId="165" fontId="9" fillId="0" borderId="0" xfId="25" applyNumberFormat="1" applyFont="1" applyAlignment="1" applyProtection="1"/>
    <xf numFmtId="175" fontId="9" fillId="0" borderId="0" xfId="25" applyNumberFormat="1" applyFont="1" applyAlignment="1" applyProtection="1"/>
    <xf numFmtId="166" fontId="9" fillId="0" borderId="0" xfId="25" applyNumberFormat="1" applyFont="1" applyAlignment="1" applyProtection="1">
      <alignment horizontal="right"/>
    </xf>
    <xf numFmtId="175" fontId="9" fillId="0" borderId="1" xfId="25" applyNumberFormat="1" applyFont="1" applyBorder="1" applyAlignment="1" applyProtection="1"/>
    <xf numFmtId="43" fontId="9" fillId="0" borderId="0" xfId="25" applyNumberFormat="1" applyFont="1" applyAlignment="1" applyProtection="1"/>
    <xf numFmtId="0" fontId="9" fillId="0" borderId="0" xfId="25" applyNumberFormat="1" applyFont="1" applyFill="1" applyAlignment="1" applyProtection="1"/>
    <xf numFmtId="164" fontId="9" fillId="0" borderId="0" xfId="25" applyNumberFormat="1" applyFont="1" applyAlignment="1" applyProtection="1">
      <alignment horizontal="center"/>
    </xf>
    <xf numFmtId="41" fontId="9" fillId="0" borderId="0" xfId="25" applyNumberFormat="1" applyFont="1" applyAlignment="1" applyProtection="1"/>
    <xf numFmtId="41" fontId="9" fillId="0" borderId="2" xfId="25" applyNumberFormat="1" applyFont="1" applyBorder="1" applyAlignment="1" applyProtection="1"/>
    <xf numFmtId="173" fontId="9" fillId="0" borderId="0" xfId="25" applyFont="1" applyAlignment="1" applyProtection="1"/>
    <xf numFmtId="165" fontId="9" fillId="0" borderId="0" xfId="25" applyNumberFormat="1" applyFont="1" applyFill="1" applyAlignment="1" applyProtection="1"/>
    <xf numFmtId="171" fontId="9" fillId="0" borderId="0" xfId="25" applyNumberFormat="1" applyFont="1" applyFill="1" applyAlignment="1" applyProtection="1">
      <alignment horizontal="left"/>
    </xf>
    <xf numFmtId="1" fontId="9" fillId="0" borderId="0" xfId="25" applyNumberFormat="1" applyFont="1" applyAlignment="1" applyProtection="1"/>
    <xf numFmtId="10" fontId="9" fillId="0" borderId="0" xfId="25" applyNumberFormat="1" applyFont="1" applyFill="1" applyAlignment="1" applyProtection="1">
      <alignment horizontal="right"/>
    </xf>
    <xf numFmtId="169" fontId="9" fillId="0" borderId="0" xfId="25" applyNumberFormat="1" applyFont="1" applyFill="1" applyAlignment="1" applyProtection="1">
      <alignment horizontal="right"/>
    </xf>
    <xf numFmtId="166" fontId="9" fillId="0" borderId="0" xfId="25" applyNumberFormat="1" applyFont="1" applyFill="1" applyAlignment="1" applyProtection="1"/>
    <xf numFmtId="14" fontId="9" fillId="0" borderId="0" xfId="25" applyNumberFormat="1" applyFont="1" applyFill="1" applyAlignment="1" applyProtection="1"/>
    <xf numFmtId="165" fontId="9" fillId="0" borderId="0" xfId="25" applyNumberFormat="1" applyFont="1" applyFill="1" applyAlignment="1" applyProtection="1">
      <alignment horizontal="right"/>
    </xf>
    <xf numFmtId="165" fontId="9" fillId="0" borderId="0" xfId="25" applyNumberFormat="1" applyFont="1" applyFill="1" applyProtection="1"/>
    <xf numFmtId="166" fontId="9" fillId="0" borderId="0" xfId="25" applyNumberFormat="1" applyFont="1" applyFill="1" applyProtection="1"/>
    <xf numFmtId="4" fontId="9" fillId="0" borderId="0" xfId="25" applyNumberFormat="1" applyFont="1" applyAlignment="1" applyProtection="1"/>
    <xf numFmtId="9" fontId="9" fillId="0" borderId="0" xfId="25" applyNumberFormat="1" applyFont="1" applyFill="1" applyAlignment="1" applyProtection="1"/>
    <xf numFmtId="9" fontId="9" fillId="0" borderId="0" xfId="26" applyFont="1" applyAlignment="1" applyProtection="1"/>
    <xf numFmtId="10" fontId="9" fillId="0" borderId="1" xfId="26" applyNumberFormat="1" applyFont="1" applyBorder="1" applyAlignment="1" applyProtection="1"/>
    <xf numFmtId="10" fontId="9" fillId="0" borderId="0" xfId="26" applyNumberFormat="1" applyFont="1" applyAlignment="1" applyProtection="1"/>
    <xf numFmtId="0" fontId="19" fillId="0" borderId="0" xfId="0" applyNumberFormat="1" applyFont="1" applyFill="1" applyAlignment="1" applyProtection="1">
      <alignment horizontal="center"/>
      <protection locked="0"/>
    </xf>
    <xf numFmtId="173" fontId="19" fillId="0" borderId="0" xfId="0" applyFont="1" applyFill="1" applyAlignment="1" applyProtection="1">
      <protection locked="0"/>
    </xf>
    <xf numFmtId="3" fontId="19" fillId="0" borderId="0" xfId="0" applyNumberFormat="1" applyFont="1" applyFill="1" applyAlignment="1" applyProtection="1">
      <protection locked="0"/>
    </xf>
    <xf numFmtId="176" fontId="19" fillId="2" borderId="1" xfId="0" applyNumberFormat="1" applyFont="1" applyFill="1" applyBorder="1" applyAlignment="1" applyProtection="1">
      <protection locked="0"/>
    </xf>
    <xf numFmtId="3" fontId="19" fillId="0" borderId="0" xfId="0" applyNumberFormat="1" applyFont="1" applyAlignment="1" applyProtection="1">
      <protection locked="0"/>
    </xf>
    <xf numFmtId="165" fontId="19" fillId="0" borderId="0" xfId="0" applyNumberFormat="1" applyFont="1" applyFill="1" applyAlignment="1" applyProtection="1"/>
    <xf numFmtId="3" fontId="19" fillId="0" borderId="0" xfId="25" applyNumberFormat="1" applyFont="1" applyFill="1" applyAlignment="1" applyProtection="1">
      <protection locked="0"/>
    </xf>
    <xf numFmtId="10" fontId="19" fillId="0" borderId="0" xfId="25" applyNumberFormat="1" applyFont="1" applyFill="1" applyAlignment="1" applyProtection="1">
      <alignment horizontal="left"/>
      <protection locked="0"/>
    </xf>
    <xf numFmtId="0" fontId="9" fillId="3" borderId="0" xfId="25" applyNumberFormat="1" applyFont="1" applyFill="1" applyAlignment="1" applyProtection="1">
      <alignment vertical="top" wrapText="1"/>
      <protection locked="0"/>
    </xf>
    <xf numFmtId="0" fontId="9" fillId="0" borderId="0" xfId="25" applyNumberFormat="1" applyFont="1" applyFill="1" applyAlignment="1" applyProtection="1">
      <alignment horizontal="right"/>
      <protection locked="0"/>
    </xf>
    <xf numFmtId="173" fontId="9" fillId="0" borderId="0" xfId="30" applyFont="1" applyFill="1" applyBorder="1" applyAlignment="1"/>
    <xf numFmtId="173" fontId="25" fillId="0" borderId="0" xfId="30" applyFont="1" applyFill="1" applyBorder="1" applyAlignment="1"/>
    <xf numFmtId="173" fontId="9" fillId="0" borderId="0" xfId="30" applyFont="1" applyFill="1" applyBorder="1" applyAlignment="1">
      <alignment horizontal="center"/>
    </xf>
    <xf numFmtId="173" fontId="9" fillId="0" borderId="0" xfId="30" applyFont="1" applyFill="1" applyBorder="1" applyAlignment="1">
      <alignment horizontal="center" vertical="top"/>
    </xf>
    <xf numFmtId="173" fontId="9" fillId="0" borderId="1" xfId="30" applyFont="1" applyFill="1" applyBorder="1" applyAlignment="1"/>
    <xf numFmtId="170" fontId="9" fillId="0" borderId="0" xfId="30" applyNumberFormat="1" applyFont="1" applyFill="1" applyBorder="1" applyAlignment="1"/>
    <xf numFmtId="3" fontId="9" fillId="0" borderId="0" xfId="30" applyNumberFormat="1" applyFont="1" applyFill="1" applyBorder="1" applyAlignment="1"/>
    <xf numFmtId="0" fontId="9" fillId="0" borderId="0" xfId="30" applyNumberFormat="1" applyFont="1" applyFill="1" applyBorder="1" applyAlignment="1"/>
    <xf numFmtId="173" fontId="11" fillId="0" borderId="0" xfId="30" applyFont="1" applyFill="1" applyBorder="1" applyAlignment="1"/>
    <xf numFmtId="49" fontId="9" fillId="0" borderId="0" xfId="30" applyNumberFormat="1" applyFont="1" applyFill="1" applyBorder="1" applyAlignment="1">
      <alignment horizontal="center"/>
    </xf>
    <xf numFmtId="173" fontId="25" fillId="0" borderId="4" xfId="30" applyFont="1" applyFill="1" applyBorder="1" applyAlignment="1"/>
    <xf numFmtId="173" fontId="25" fillId="0" borderId="5" xfId="30" applyFont="1" applyFill="1" applyBorder="1" applyAlignment="1"/>
    <xf numFmtId="173" fontId="9" fillId="0" borderId="5" xfId="30" applyFont="1" applyFill="1" applyBorder="1" applyAlignment="1"/>
    <xf numFmtId="173" fontId="9" fillId="0" borderId="6" xfId="30" applyFont="1" applyFill="1" applyBorder="1" applyAlignment="1"/>
    <xf numFmtId="173" fontId="25" fillId="0" borderId="7" xfId="30" applyFont="1" applyFill="1" applyBorder="1" applyAlignment="1"/>
    <xf numFmtId="173" fontId="9" fillId="0" borderId="8" xfId="30" applyFont="1" applyFill="1" applyBorder="1" applyAlignment="1"/>
    <xf numFmtId="173" fontId="9" fillId="0" borderId="7" xfId="30" applyFont="1" applyFill="1" applyBorder="1" applyAlignment="1"/>
    <xf numFmtId="3" fontId="9" fillId="0" borderId="7" xfId="30" applyNumberFormat="1" applyFont="1" applyFill="1" applyBorder="1" applyAlignment="1"/>
    <xf numFmtId="177" fontId="26" fillId="2" borderId="0" xfId="31" applyNumberFormat="1" applyFont="1" applyFill="1" applyBorder="1" applyAlignment="1"/>
    <xf numFmtId="170" fontId="9" fillId="2" borderId="0" xfId="30" applyNumberFormat="1" applyFont="1" applyFill="1" applyBorder="1" applyAlignment="1"/>
    <xf numFmtId="177" fontId="26" fillId="0" borderId="7" xfId="31" applyNumberFormat="1" applyFont="1" applyFill="1" applyBorder="1" applyAlignment="1"/>
    <xf numFmtId="10" fontId="26" fillId="0" borderId="0" xfId="32" applyNumberFormat="1" applyFont="1" applyFill="1" applyBorder="1" applyAlignment="1"/>
    <xf numFmtId="177" fontId="9" fillId="2" borderId="0" xfId="31" applyNumberFormat="1" applyFont="1" applyFill="1" applyBorder="1" applyAlignment="1"/>
    <xf numFmtId="0" fontId="9" fillId="0" borderId="7" xfId="30" applyNumberFormat="1" applyFont="1" applyFill="1" applyBorder="1"/>
    <xf numFmtId="0" fontId="9" fillId="0" borderId="0" xfId="30" applyNumberFormat="1" applyFont="1" applyFill="1" applyBorder="1"/>
    <xf numFmtId="0" fontId="9" fillId="0" borderId="8" xfId="30" applyNumberFormat="1" applyFont="1" applyFill="1" applyBorder="1"/>
    <xf numFmtId="3" fontId="9" fillId="0" borderId="9" xfId="30" applyNumberFormat="1" applyFont="1" applyFill="1" applyBorder="1" applyAlignment="1">
      <alignment horizontal="center" wrapText="1"/>
    </xf>
    <xf numFmtId="3" fontId="9" fillId="0" borderId="10" xfId="30" applyNumberFormat="1" applyFont="1" applyFill="1" applyBorder="1" applyAlignment="1">
      <alignment horizontal="center"/>
    </xf>
    <xf numFmtId="0" fontId="9" fillId="0" borderId="9" xfId="30" applyNumberFormat="1" applyFont="1" applyFill="1" applyBorder="1" applyAlignment="1">
      <alignment horizontal="center"/>
    </xf>
    <xf numFmtId="0" fontId="9" fillId="0" borderId="10" xfId="30" applyNumberFormat="1" applyFont="1" applyFill="1" applyBorder="1" applyAlignment="1">
      <alignment horizontal="center"/>
    </xf>
    <xf numFmtId="0" fontId="9" fillId="0" borderId="10" xfId="30" applyNumberFormat="1" applyFont="1" applyFill="1" applyBorder="1"/>
    <xf numFmtId="0" fontId="9" fillId="0" borderId="11" xfId="30" applyNumberFormat="1" applyFont="1" applyFill="1" applyBorder="1"/>
    <xf numFmtId="3" fontId="10" fillId="0" borderId="9" xfId="30" applyNumberFormat="1" applyFont="1" applyFill="1" applyBorder="1" applyAlignment="1">
      <alignment horizontal="center" wrapText="1"/>
    </xf>
    <xf numFmtId="3" fontId="10" fillId="0" borderId="10" xfId="30" applyNumberFormat="1" applyFont="1" applyFill="1" applyBorder="1" applyAlignment="1">
      <alignment horizontal="center" wrapText="1"/>
    </xf>
    <xf numFmtId="0" fontId="10" fillId="0" borderId="10" xfId="30" applyNumberFormat="1" applyFont="1" applyFill="1" applyBorder="1" applyAlignment="1">
      <alignment horizontal="center" wrapText="1"/>
    </xf>
    <xf numFmtId="173" fontId="10" fillId="0" borderId="9" xfId="30" applyFont="1" applyFill="1" applyBorder="1" applyAlignment="1">
      <alignment horizontal="center" wrapText="1"/>
    </xf>
    <xf numFmtId="173" fontId="10" fillId="0" borderId="10" xfId="30" applyFont="1" applyFill="1" applyBorder="1" applyAlignment="1">
      <alignment horizontal="center" wrapText="1"/>
    </xf>
    <xf numFmtId="173" fontId="10" fillId="0" borderId="10" xfId="30" applyFont="1" applyFill="1" applyBorder="1" applyAlignment="1"/>
    <xf numFmtId="173" fontId="10" fillId="0" borderId="11" xfId="30" applyFont="1" applyFill="1" applyBorder="1" applyAlignment="1">
      <alignment horizontal="center" wrapText="1"/>
    </xf>
    <xf numFmtId="178" fontId="10" fillId="0" borderId="0" xfId="30" applyNumberFormat="1" applyFont="1" applyFill="1" applyBorder="1" applyAlignment="1">
      <alignment horizontal="center"/>
    </xf>
    <xf numFmtId="0" fontId="9" fillId="0" borderId="0" xfId="30" applyNumberFormat="1" applyFont="1" applyFill="1" applyBorder="1" applyAlignment="1" applyProtection="1">
      <alignment horizontal="center"/>
      <protection locked="0"/>
    </xf>
    <xf numFmtId="0" fontId="10" fillId="0" borderId="0" xfId="30" applyNumberFormat="1" applyFont="1" applyFill="1" applyBorder="1" applyAlignment="1"/>
    <xf numFmtId="49" fontId="9" fillId="0" borderId="0" xfId="30" applyNumberFormat="1" applyFont="1" applyFill="1" applyBorder="1" applyAlignment="1"/>
    <xf numFmtId="49" fontId="9" fillId="0" borderId="0" xfId="30" applyNumberFormat="1" applyFont="1" applyFill="1" applyBorder="1" applyAlignment="1">
      <alignment horizontal="right"/>
    </xf>
    <xf numFmtId="173" fontId="9" fillId="0" borderId="0" xfId="30" applyFont="1" applyFill="1" applyBorder="1" applyAlignment="1">
      <alignment horizontal="right"/>
    </xf>
    <xf numFmtId="0" fontId="9" fillId="0" borderId="0" xfId="30" applyNumberFormat="1" applyFont="1" applyFill="1" applyBorder="1" applyAlignment="1">
      <alignment horizontal="right"/>
    </xf>
    <xf numFmtId="10" fontId="9" fillId="0" borderId="0" xfId="30" applyNumberFormat="1" applyFont="1" applyFill="1" applyBorder="1" applyAlignment="1"/>
    <xf numFmtId="49" fontId="9" fillId="0" borderId="0" xfId="30" applyNumberFormat="1" applyFont="1" applyFill="1" applyBorder="1" applyAlignment="1">
      <alignment horizontal="left"/>
    </xf>
    <xf numFmtId="173" fontId="25" fillId="0" borderId="0" xfId="30" applyFont="1" applyFill="1" applyBorder="1" applyAlignment="1">
      <alignment horizontal="center"/>
    </xf>
    <xf numFmtId="1" fontId="9" fillId="0" borderId="0" xfId="4" applyNumberFormat="1" applyFont="1" applyFill="1" applyBorder="1" applyAlignment="1">
      <alignment horizontal="center"/>
    </xf>
    <xf numFmtId="177" fontId="19" fillId="2" borderId="0" xfId="31" applyNumberFormat="1" applyFont="1" applyFill="1" applyBorder="1" applyAlignment="1"/>
    <xf numFmtId="177" fontId="19" fillId="0" borderId="7" xfId="31" applyNumberFormat="1" applyFont="1" applyFill="1" applyBorder="1" applyAlignment="1"/>
    <xf numFmtId="10" fontId="19" fillId="0" borderId="0" xfId="32" applyNumberFormat="1" applyFont="1" applyFill="1" applyBorder="1" applyAlignment="1"/>
    <xf numFmtId="170" fontId="9" fillId="0" borderId="7" xfId="30" applyNumberFormat="1" applyFont="1" applyFill="1" applyBorder="1" applyAlignment="1"/>
    <xf numFmtId="0" fontId="9" fillId="0" borderId="0" xfId="30" applyNumberFormat="1" applyFont="1" applyFill="1" applyBorder="1" applyAlignment="1">
      <alignment horizontal="left"/>
    </xf>
    <xf numFmtId="3" fontId="10" fillId="0" borderId="0" xfId="30" applyNumberFormat="1" applyFont="1" applyFill="1" applyBorder="1" applyAlignment="1"/>
    <xf numFmtId="0" fontId="9" fillId="0" borderId="0" xfId="30" applyNumberFormat="1" applyFont="1" applyFill="1" applyBorder="1" applyAlignment="1">
      <alignment horizontal="center"/>
    </xf>
    <xf numFmtId="3" fontId="9" fillId="0" borderId="0" xfId="30" applyNumberFormat="1" applyFont="1" applyFill="1" applyBorder="1" applyAlignment="1">
      <alignment horizontal="center"/>
    </xf>
    <xf numFmtId="10" fontId="10" fillId="0" borderId="0" xfId="30" applyNumberFormat="1" applyFont="1" applyFill="1" applyBorder="1" applyAlignment="1"/>
    <xf numFmtId="0" fontId="11" fillId="0" borderId="0" xfId="30" applyNumberFormat="1" applyFont="1" applyFill="1" applyBorder="1"/>
    <xf numFmtId="164" fontId="9" fillId="0" borderId="0" xfId="30" applyNumberFormat="1" applyFont="1" applyFill="1" applyBorder="1" applyAlignment="1">
      <alignment horizontal="center"/>
    </xf>
    <xf numFmtId="10" fontId="10" fillId="0" borderId="0" xfId="32" applyNumberFormat="1" applyFont="1" applyFill="1" applyBorder="1" applyAlignment="1"/>
    <xf numFmtId="3" fontId="10" fillId="0" borderId="0" xfId="30" applyNumberFormat="1" applyFont="1" applyFill="1" applyBorder="1" applyAlignment="1">
      <alignment horizontal="center"/>
    </xf>
    <xf numFmtId="173" fontId="10" fillId="0" borderId="0" xfId="30" applyFont="1" applyFill="1" applyBorder="1" applyAlignment="1"/>
    <xf numFmtId="49" fontId="10" fillId="0" borderId="0" xfId="30" applyNumberFormat="1" applyFont="1" applyFill="1" applyBorder="1" applyAlignment="1">
      <alignment horizontal="center"/>
    </xf>
    <xf numFmtId="10" fontId="9" fillId="0" borderId="0" xfId="32" applyNumberFormat="1" applyFont="1" applyFill="1" applyBorder="1" applyAlignment="1"/>
    <xf numFmtId="41" fontId="9" fillId="2" borderId="0" xfId="30" applyNumberFormat="1" applyFont="1" applyFill="1" applyBorder="1" applyAlignment="1"/>
    <xf numFmtId="3" fontId="11" fillId="0" borderId="0" xfId="30" applyNumberFormat="1" applyFont="1" applyFill="1" applyBorder="1" applyAlignment="1"/>
    <xf numFmtId="0" fontId="9" fillId="0" borderId="0" xfId="30" applyNumberFormat="1" applyFont="1" applyFill="1" applyBorder="1" applyAlignment="1">
      <alignment horizontal="fill"/>
    </xf>
    <xf numFmtId="165" fontId="10" fillId="0" borderId="0" xfId="30" applyNumberFormat="1" applyFont="1" applyFill="1" applyBorder="1" applyAlignment="1"/>
    <xf numFmtId="0" fontId="10" fillId="0" borderId="0" xfId="30" applyNumberFormat="1" applyFont="1" applyFill="1" applyBorder="1" applyAlignment="1">
      <alignment horizontal="center"/>
    </xf>
    <xf numFmtId="0" fontId="27" fillId="0" borderId="0" xfId="30" applyNumberFormat="1" applyFont="1" applyFill="1" applyBorder="1" applyAlignment="1" applyProtection="1">
      <alignment horizontal="center"/>
      <protection locked="0"/>
    </xf>
    <xf numFmtId="173" fontId="28" fillId="0" borderId="0" xfId="30" applyFont="1" applyFill="1" applyBorder="1" applyAlignment="1"/>
    <xf numFmtId="0" fontId="10" fillId="0" borderId="0" xfId="30" applyNumberFormat="1" applyFont="1" applyFill="1" applyBorder="1" applyAlignment="1" applyProtection="1">
      <alignment horizontal="center"/>
      <protection locked="0"/>
    </xf>
    <xf numFmtId="173" fontId="10" fillId="0" borderId="0" xfId="30" applyFont="1" applyFill="1" applyBorder="1" applyAlignment="1">
      <alignment horizontal="center"/>
    </xf>
    <xf numFmtId="3" fontId="9" fillId="0" borderId="0" xfId="30" applyNumberFormat="1" applyFont="1" applyFill="1" applyBorder="1"/>
    <xf numFmtId="49" fontId="9" fillId="0" borderId="0" xfId="30" applyNumberFormat="1" applyFont="1" applyFill="1" applyBorder="1"/>
    <xf numFmtId="0" fontId="29" fillId="0" borderId="0" xfId="30" applyNumberFormat="1" applyFont="1" applyFill="1" applyBorder="1"/>
    <xf numFmtId="0" fontId="29" fillId="0" borderId="0" xfId="30" applyNumberFormat="1" applyFont="1" applyFill="1" applyBorder="1" applyAlignment="1">
      <alignment horizontal="center"/>
    </xf>
    <xf numFmtId="0" fontId="9" fillId="0" borderId="0" xfId="30" applyNumberFormat="1" applyFont="1" applyFill="1" applyBorder="1" applyProtection="1">
      <protection locked="0"/>
    </xf>
    <xf numFmtId="0" fontId="9" fillId="0" borderId="0" xfId="30" applyNumberFormat="1" applyFont="1" applyFill="1" applyBorder="1" applyAlignment="1" applyProtection="1">
      <protection locked="0"/>
    </xf>
    <xf numFmtId="3" fontId="9" fillId="2" borderId="0" xfId="30" applyNumberFormat="1" applyFont="1" applyFill="1" applyBorder="1" applyAlignment="1">
      <alignment horizontal="right"/>
    </xf>
    <xf numFmtId="3" fontId="9" fillId="2" borderId="0" xfId="30" applyNumberFormat="1" applyFont="1" applyFill="1" applyBorder="1" applyAlignment="1"/>
    <xf numFmtId="0" fontId="9" fillId="2" borderId="0" xfId="25" applyNumberFormat="1" applyFont="1" applyFill="1" applyAlignment="1" applyProtection="1">
      <alignment horizontal="center"/>
      <protection locked="0"/>
    </xf>
    <xf numFmtId="173" fontId="23" fillId="0" borderId="0" xfId="30" applyFont="1" applyAlignment="1"/>
    <xf numFmtId="173" fontId="23" fillId="0" borderId="0" xfId="30" applyFont="1" applyFill="1" applyAlignment="1"/>
    <xf numFmtId="173" fontId="30" fillId="0" borderId="0" xfId="30" applyFont="1" applyFill="1" applyBorder="1" applyAlignment="1">
      <alignment horizontal="left" vertical="top"/>
    </xf>
    <xf numFmtId="173" fontId="30" fillId="0" borderId="0" xfId="30" applyFont="1" applyFill="1" applyBorder="1" applyAlignment="1">
      <alignment vertical="top" wrapText="1"/>
    </xf>
    <xf numFmtId="173" fontId="9" fillId="8" borderId="0" xfId="30" applyFont="1" applyFill="1" applyBorder="1" applyAlignment="1">
      <alignment horizontal="center" vertical="top"/>
    </xf>
    <xf numFmtId="173" fontId="31" fillId="8" borderId="0" xfId="30" applyFont="1" applyFill="1" applyBorder="1" applyAlignment="1">
      <alignment horizontal="left" vertical="top"/>
    </xf>
    <xf numFmtId="173" fontId="9" fillId="3" borderId="0" xfId="30" applyFont="1" applyFill="1" applyBorder="1" applyAlignment="1">
      <alignment horizontal="left" vertical="top"/>
    </xf>
    <xf numFmtId="173" fontId="9" fillId="8" borderId="0" xfId="30" quotePrefix="1" applyFont="1" applyFill="1" applyBorder="1" applyAlignment="1">
      <alignment horizontal="center" vertical="top"/>
    </xf>
    <xf numFmtId="173" fontId="9" fillId="8" borderId="0" xfId="30" applyFont="1" applyFill="1" applyBorder="1" applyAlignment="1">
      <alignment horizontal="left" vertical="top"/>
    </xf>
    <xf numFmtId="173" fontId="9" fillId="8" borderId="0" xfId="30" applyFont="1" applyFill="1" applyBorder="1" applyAlignment="1">
      <alignment horizontal="center" vertical="center"/>
    </xf>
    <xf numFmtId="173" fontId="9" fillId="8" borderId="5" xfId="30" applyFont="1" applyFill="1" applyBorder="1" applyAlignment="1">
      <alignment horizontal="center" vertical="top"/>
    </xf>
    <xf numFmtId="173" fontId="23" fillId="3" borderId="0" xfId="30" applyFont="1" applyFill="1" applyAlignment="1"/>
    <xf numFmtId="10" fontId="9" fillId="0" borderId="0" xfId="26" applyNumberFormat="1" applyFont="1" applyFill="1" applyBorder="1" applyAlignment="1">
      <alignment horizontal="center" vertical="center"/>
    </xf>
    <xf numFmtId="0" fontId="9" fillId="3" borderId="0" xfId="30" applyNumberFormat="1" applyFont="1" applyFill="1" applyAlignment="1"/>
    <xf numFmtId="10" fontId="9" fillId="3" borderId="0" xfId="26" applyNumberFormat="1" applyFont="1" applyFill="1" applyBorder="1" applyAlignment="1">
      <alignment horizontal="center" wrapText="1"/>
    </xf>
    <xf numFmtId="179" fontId="9" fillId="8" borderId="0" xfId="30" applyNumberFormat="1" applyFont="1" applyFill="1" applyBorder="1" applyAlignment="1">
      <alignment horizontal="left" vertical="top"/>
    </xf>
    <xf numFmtId="0" fontId="9" fillId="3" borderId="0" xfId="30" applyNumberFormat="1" applyFont="1" applyFill="1" applyAlignment="1">
      <alignment horizontal="center" vertical="top"/>
    </xf>
    <xf numFmtId="0" fontId="9" fillId="3" borderId="0" xfId="30" applyNumberFormat="1" applyFont="1" applyFill="1" applyAlignment="1">
      <alignment vertical="top"/>
    </xf>
    <xf numFmtId="10" fontId="9" fillId="3" borderId="0" xfId="26" applyNumberFormat="1" applyFont="1" applyFill="1" applyBorder="1" applyAlignment="1">
      <alignment horizontal="center" vertical="center"/>
    </xf>
    <xf numFmtId="173" fontId="9" fillId="0" borderId="0" xfId="30" applyFont="1" applyFill="1" applyBorder="1" applyAlignment="1">
      <alignment horizontal="left" vertical="top"/>
    </xf>
    <xf numFmtId="173" fontId="9" fillId="8" borderId="0" xfId="30" applyFont="1" applyFill="1" applyBorder="1" applyAlignment="1">
      <alignment horizontal="center" wrapText="1"/>
    </xf>
    <xf numFmtId="173" fontId="9" fillId="8" borderId="5" xfId="30" applyFont="1" applyFill="1" applyBorder="1" applyAlignment="1">
      <alignment horizontal="center" wrapText="1"/>
    </xf>
    <xf numFmtId="173" fontId="10" fillId="8" borderId="0" xfId="30" applyFont="1" applyFill="1" applyBorder="1" applyAlignment="1">
      <alignment horizontal="center" vertical="top"/>
    </xf>
    <xf numFmtId="173" fontId="32" fillId="5" borderId="0" xfId="30" applyFont="1" applyFill="1" applyBorder="1" applyAlignment="1">
      <alignment horizontal="right" vertical="top"/>
    </xf>
    <xf numFmtId="173" fontId="9" fillId="8" borderId="0" xfId="30" applyFont="1" applyFill="1" applyBorder="1" applyAlignment="1">
      <alignment horizontal="right" vertical="top"/>
    </xf>
    <xf numFmtId="0" fontId="32" fillId="0" borderId="0" xfId="6" applyFont="1"/>
    <xf numFmtId="0" fontId="33" fillId="0" borderId="0" xfId="6" applyFont="1" applyAlignment="1">
      <alignment vertical="top"/>
    </xf>
    <xf numFmtId="0" fontId="34" fillId="5" borderId="0" xfId="33" applyFont="1" applyFill="1" applyAlignment="1">
      <alignment horizontal="center" vertical="top"/>
    </xf>
    <xf numFmtId="0" fontId="33" fillId="0" borderId="0" xfId="33" applyFont="1"/>
    <xf numFmtId="0" fontId="32" fillId="5" borderId="0" xfId="33" applyFont="1" applyFill="1"/>
    <xf numFmtId="0" fontId="32" fillId="0" borderId="0" xfId="33" applyFont="1" applyAlignment="1">
      <alignment horizontal="right"/>
    </xf>
    <xf numFmtId="174" fontId="32" fillId="0" borderId="0" xfId="33" applyNumberFormat="1" applyFont="1" applyAlignment="1">
      <alignment horizontal="center"/>
    </xf>
    <xf numFmtId="0" fontId="32" fillId="0" borderId="0" xfId="33" applyFont="1" applyAlignment="1">
      <alignment horizontal="left"/>
    </xf>
    <xf numFmtId="0" fontId="32" fillId="5" borderId="0" xfId="33" applyFont="1" applyFill="1" applyAlignment="1">
      <alignment horizontal="center"/>
    </xf>
    <xf numFmtId="0" fontId="32" fillId="5" borderId="0" xfId="33" applyFont="1" applyFill="1" applyAlignment="1">
      <alignment horizontal="left"/>
    </xf>
    <xf numFmtId="0" fontId="26" fillId="0" borderId="0" xfId="33" applyFont="1" applyAlignment="1">
      <alignment horizontal="center"/>
    </xf>
    <xf numFmtId="0" fontId="32" fillId="0" borderId="1" xfId="6" applyFont="1" applyBorder="1"/>
    <xf numFmtId="0" fontId="32" fillId="0" borderId="0" xfId="18" applyFont="1"/>
    <xf numFmtId="174" fontId="32" fillId="0" borderId="12" xfId="33" applyNumberFormat="1" applyFont="1" applyBorder="1" applyAlignment="1">
      <alignment horizontal="center"/>
    </xf>
    <xf numFmtId="0" fontId="32" fillId="5" borderId="0" xfId="18" applyFont="1" applyFill="1"/>
    <xf numFmtId="0" fontId="32" fillId="0" borderId="0" xfId="18" applyFont="1" applyAlignment="1">
      <alignment horizontal="right"/>
    </xf>
    <xf numFmtId="0" fontId="33" fillId="5" borderId="0" xfId="33" applyFont="1" applyFill="1"/>
    <xf numFmtId="0" fontId="9" fillId="5" borderId="0" xfId="33" applyFont="1" applyFill="1"/>
    <xf numFmtId="174" fontId="9" fillId="5" borderId="0" xfId="33" applyNumberFormat="1" applyFont="1" applyFill="1" applyAlignment="1">
      <alignment horizontal="center"/>
    </xf>
    <xf numFmtId="41" fontId="9" fillId="5" borderId="0" xfId="33" applyNumberFormat="1" applyFont="1" applyFill="1" applyAlignment="1">
      <alignment horizontal="center" wrapText="1"/>
    </xf>
    <xf numFmtId="174" fontId="32" fillId="0" borderId="0" xfId="33" applyNumberFormat="1" applyFont="1"/>
    <xf numFmtId="0" fontId="36" fillId="5" borderId="0" xfId="33" applyFont="1" applyFill="1"/>
    <xf numFmtId="174" fontId="32" fillId="0" borderId="0" xfId="33" quotePrefix="1" applyNumberFormat="1" applyFont="1"/>
    <xf numFmtId="0" fontId="33" fillId="0" borderId="5" xfId="33" applyFont="1" applyBorder="1"/>
    <xf numFmtId="0" fontId="33" fillId="0" borderId="5" xfId="33" applyFont="1" applyBorder="1" applyAlignment="1">
      <alignment horizontal="center" wrapText="1"/>
    </xf>
    <xf numFmtId="0" fontId="34" fillId="0" borderId="0" xfId="35" applyFont="1" applyAlignment="1">
      <alignment horizontal="center"/>
    </xf>
    <xf numFmtId="0" fontId="33" fillId="0" borderId="0" xfId="36" applyFont="1" applyAlignment="1">
      <alignment horizontal="center"/>
    </xf>
    <xf numFmtId="0" fontId="33" fillId="0" borderId="0" xfId="19" applyFont="1" applyAlignment="1">
      <alignment horizontal="center"/>
    </xf>
    <xf numFmtId="0" fontId="34" fillId="0" borderId="0" xfId="33" applyFont="1" applyAlignment="1">
      <alignment horizontal="center"/>
    </xf>
    <xf numFmtId="0" fontId="33" fillId="0" borderId="0" xfId="33" applyFont="1" applyAlignment="1">
      <alignment horizontal="center"/>
    </xf>
    <xf numFmtId="0" fontId="32" fillId="0" borderId="0" xfId="33" applyFont="1"/>
    <xf numFmtId="0" fontId="32" fillId="0" borderId="0" xfId="33" applyFont="1" applyAlignment="1">
      <alignment horizontal="center"/>
    </xf>
    <xf numFmtId="0" fontId="32" fillId="0" borderId="1" xfId="6" applyFont="1" applyBorder="1" applyAlignment="1">
      <alignment horizontal="left" wrapText="1"/>
    </xf>
    <xf numFmtId="173" fontId="32" fillId="3" borderId="0" xfId="37" applyFont="1" applyFill="1"/>
    <xf numFmtId="174" fontId="32" fillId="0" borderId="0" xfId="5" applyNumberFormat="1" applyFont="1" applyFill="1" applyBorder="1"/>
    <xf numFmtId="174" fontId="32" fillId="0" borderId="0" xfId="5" applyNumberFormat="1" applyFont="1" applyBorder="1" applyAlignment="1">
      <alignment horizontal="right"/>
    </xf>
    <xf numFmtId="174" fontId="32" fillId="0" borderId="0" xfId="38" applyNumberFormat="1" applyFont="1"/>
    <xf numFmtId="10" fontId="32" fillId="5" borderId="0" xfId="39" applyNumberFormat="1" applyFont="1" applyFill="1" applyAlignment="1">
      <alignment horizontal="right" vertical="center"/>
    </xf>
    <xf numFmtId="180" fontId="32" fillId="5" borderId="0" xfId="5" applyNumberFormat="1" applyFont="1" applyFill="1" applyAlignment="1">
      <alignment horizontal="center" vertical="center"/>
    </xf>
    <xf numFmtId="0" fontId="32" fillId="5" borderId="0" xfId="6" applyFont="1" applyFill="1"/>
    <xf numFmtId="174" fontId="32" fillId="0" borderId="0" xfId="5" applyNumberFormat="1" applyFont="1" applyBorder="1"/>
    <xf numFmtId="174" fontId="32" fillId="0" borderId="0" xfId="38" applyNumberFormat="1" applyFont="1" applyAlignment="1">
      <alignment horizontal="center"/>
    </xf>
    <xf numFmtId="174" fontId="32" fillId="0" borderId="0" xfId="38" quotePrefix="1" applyNumberFormat="1" applyFont="1" applyAlignment="1">
      <alignment horizontal="center"/>
    </xf>
    <xf numFmtId="10" fontId="32" fillId="0" borderId="0" xfId="39" applyNumberFormat="1" applyFont="1"/>
    <xf numFmtId="0" fontId="32" fillId="0" borderId="0" xfId="6" quotePrefix="1" applyFont="1" applyAlignment="1">
      <alignment horizontal="center"/>
    </xf>
    <xf numFmtId="174" fontId="33" fillId="0" borderId="0" xfId="5" applyNumberFormat="1" applyFont="1" applyBorder="1" applyAlignment="1">
      <alignment horizontal="center" wrapText="1"/>
    </xf>
    <xf numFmtId="174" fontId="32" fillId="0" borderId="0" xfId="5" applyNumberFormat="1" applyFont="1"/>
    <xf numFmtId="174" fontId="32" fillId="0" borderId="0" xfId="18" applyNumberFormat="1" applyFont="1"/>
    <xf numFmtId="0" fontId="33" fillId="0" borderId="0" xfId="6" applyFont="1"/>
    <xf numFmtId="0" fontId="32" fillId="0" borderId="13" xfId="18" applyFont="1" applyBorder="1" applyAlignment="1">
      <alignment horizontal="right"/>
    </xf>
    <xf numFmtId="174" fontId="32" fillId="0" borderId="12" xfId="5" applyNumberFormat="1" applyFont="1" applyBorder="1"/>
    <xf numFmtId="174" fontId="32" fillId="0" borderId="10" xfId="5" applyNumberFormat="1" applyFont="1" applyFill="1" applyBorder="1"/>
    <xf numFmtId="0" fontId="32" fillId="0" borderId="13" xfId="18" applyFont="1" applyBorder="1" applyAlignment="1">
      <alignment horizontal="left"/>
    </xf>
    <xf numFmtId="174" fontId="32" fillId="5" borderId="0" xfId="5" applyNumberFormat="1" applyFont="1" applyFill="1" applyBorder="1" applyAlignment="1">
      <alignment vertical="center"/>
    </xf>
    <xf numFmtId="174" fontId="32" fillId="5" borderId="0" xfId="5" applyNumberFormat="1" applyFont="1" applyFill="1" applyAlignment="1">
      <alignment vertical="center"/>
    </xf>
    <xf numFmtId="174" fontId="32" fillId="5" borderId="0" xfId="5" applyNumberFormat="1" applyFont="1" applyFill="1"/>
    <xf numFmtId="174" fontId="32" fillId="5" borderId="5" xfId="5" applyNumberFormat="1" applyFont="1" applyFill="1" applyBorder="1" applyAlignment="1">
      <alignment vertical="center"/>
    </xf>
    <xf numFmtId="174" fontId="32" fillId="5" borderId="5" xfId="5" applyNumberFormat="1" applyFont="1" applyFill="1" applyBorder="1"/>
    <xf numFmtId="0" fontId="32" fillId="5" borderId="5" xfId="18" applyFont="1" applyFill="1" applyBorder="1"/>
    <xf numFmtId="174" fontId="32" fillId="3" borderId="0" xfId="5" applyNumberFormat="1" applyFont="1" applyFill="1" applyAlignment="1">
      <alignment vertical="center"/>
    </xf>
    <xf numFmtId="0" fontId="32" fillId="5" borderId="0" xfId="18" applyFont="1" applyFill="1" applyAlignment="1">
      <alignment vertical="center"/>
    </xf>
    <xf numFmtId="174" fontId="32" fillId="3" borderId="0" xfId="5" applyNumberFormat="1" applyFont="1" applyFill="1"/>
    <xf numFmtId="0" fontId="32" fillId="0" borderId="0" xfId="18" applyFont="1" applyAlignment="1">
      <alignment horizontal="left"/>
    </xf>
    <xf numFmtId="0" fontId="32" fillId="0" borderId="13" xfId="18" applyFont="1" applyBorder="1"/>
    <xf numFmtId="174" fontId="32" fillId="5" borderId="13" xfId="5" applyNumberFormat="1" applyFont="1" applyFill="1" applyBorder="1" applyAlignment="1">
      <alignment vertical="center"/>
    </xf>
    <xf numFmtId="0" fontId="32" fillId="0" borderId="5" xfId="18" applyFont="1" applyBorder="1"/>
    <xf numFmtId="0" fontId="37" fillId="0" borderId="5" xfId="18" applyFont="1" applyBorder="1"/>
    <xf numFmtId="0" fontId="33" fillId="0" borderId="5" xfId="18" applyFont="1" applyBorder="1"/>
    <xf numFmtId="0" fontId="33" fillId="0" borderId="5" xfId="6" applyFont="1" applyBorder="1" applyAlignment="1">
      <alignment horizontal="center" wrapText="1"/>
    </xf>
    <xf numFmtId="0" fontId="33" fillId="0" borderId="5" xfId="18" applyFont="1" applyBorder="1" applyAlignment="1">
      <alignment horizontal="center" wrapText="1"/>
    </xf>
    <xf numFmtId="0" fontId="32" fillId="0" borderId="0" xfId="6" applyFont="1" applyAlignment="1">
      <alignment horizontal="left" wrapText="1"/>
    </xf>
    <xf numFmtId="174" fontId="32" fillId="0" borderId="0" xfId="5" applyNumberFormat="1" applyFont="1" applyFill="1" applyBorder="1" applyAlignment="1">
      <alignment horizontal="center"/>
    </xf>
    <xf numFmtId="174" fontId="32" fillId="0" borderId="12" xfId="5" applyNumberFormat="1" applyFont="1" applyFill="1" applyBorder="1"/>
    <xf numFmtId="174" fontId="32" fillId="0" borderId="0" xfId="5" applyNumberFormat="1" applyFont="1" applyFill="1" applyBorder="1" applyAlignment="1">
      <alignment horizontal="right" vertical="center"/>
    </xf>
    <xf numFmtId="174" fontId="32" fillId="0" borderId="0" xfId="5" applyNumberFormat="1" applyFont="1" applyFill="1" applyBorder="1" applyAlignment="1">
      <alignment vertical="center"/>
    </xf>
    <xf numFmtId="174" fontId="32" fillId="5" borderId="0" xfId="5" applyNumberFormat="1" applyFont="1" applyFill="1" applyBorder="1" applyAlignment="1">
      <alignment horizontal="left" vertical="center"/>
    </xf>
    <xf numFmtId="175" fontId="32" fillId="0" borderId="0" xfId="5" applyNumberFormat="1" applyFont="1" applyFill="1" applyBorder="1"/>
    <xf numFmtId="175" fontId="32" fillId="0" borderId="0" xfId="5" applyNumberFormat="1" applyFont="1" applyFill="1" applyBorder="1" applyAlignment="1">
      <alignment vertical="center"/>
    </xf>
    <xf numFmtId="0" fontId="33" fillId="0" borderId="0" xfId="18" applyFont="1" applyAlignment="1">
      <alignment horizontal="center" wrapText="1"/>
    </xf>
    <xf numFmtId="0" fontId="33" fillId="0" borderId="0" xfId="18" applyFont="1" applyAlignment="1">
      <alignment horizontal="left"/>
    </xf>
    <xf numFmtId="0" fontId="34" fillId="0" borderId="0" xfId="35" applyFont="1"/>
    <xf numFmtId="0" fontId="32" fillId="0" borderId="1" xfId="33" applyFont="1" applyBorder="1"/>
    <xf numFmtId="0" fontId="32" fillId="0" borderId="1" xfId="33" applyFont="1" applyBorder="1" applyAlignment="1">
      <alignment horizontal="center"/>
    </xf>
    <xf numFmtId="174" fontId="32" fillId="0" borderId="0" xfId="5" applyNumberFormat="1" applyFont="1" applyBorder="1" applyAlignment="1">
      <alignment horizontal="center" wrapText="1"/>
    </xf>
    <xf numFmtId="0" fontId="32" fillId="5" borderId="5" xfId="18" applyFont="1" applyFill="1" applyBorder="1" applyAlignment="1">
      <alignment vertical="center"/>
    </xf>
    <xf numFmtId="181" fontId="32" fillId="5" borderId="0" xfId="5" applyNumberFormat="1" applyFont="1" applyFill="1" applyAlignment="1">
      <alignment vertical="center"/>
    </xf>
    <xf numFmtId="174" fontId="33" fillId="0" borderId="0" xfId="5" applyNumberFormat="1" applyFont="1" applyBorder="1" applyAlignment="1">
      <alignment horizontal="center" vertical="top" wrapText="1"/>
    </xf>
    <xf numFmtId="0" fontId="33" fillId="0" borderId="0" xfId="33" applyFont="1" applyAlignment="1">
      <alignment horizontal="left"/>
    </xf>
    <xf numFmtId="0" fontId="26" fillId="0" borderId="1" xfId="33" applyFont="1" applyBorder="1" applyAlignment="1">
      <alignment horizontal="center"/>
    </xf>
    <xf numFmtId="0" fontId="34" fillId="0" borderId="1" xfId="33" applyFont="1" applyBorder="1" applyAlignment="1">
      <alignment horizontal="center"/>
    </xf>
    <xf numFmtId="0" fontId="34" fillId="0" borderId="0" xfId="33" applyFont="1" applyAlignment="1">
      <alignment horizontal="left" vertical="top"/>
    </xf>
    <xf numFmtId="0" fontId="34" fillId="0" borderId="0" xfId="35" applyFont="1" applyAlignment="1">
      <alignment vertical="center"/>
    </xf>
    <xf numFmtId="0" fontId="33" fillId="0" borderId="0" xfId="40" quotePrefix="1" applyFont="1" applyAlignment="1" applyProtection="1">
      <alignment horizontal="right"/>
      <protection locked="0"/>
    </xf>
    <xf numFmtId="0" fontId="34" fillId="0" borderId="0" xfId="35" applyFont="1" applyAlignment="1">
      <alignment vertical="center" wrapText="1"/>
    </xf>
    <xf numFmtId="0" fontId="34" fillId="5" borderId="0" xfId="35" applyFont="1" applyFill="1" applyAlignment="1">
      <alignment vertical="center"/>
    </xf>
    <xf numFmtId="0" fontId="32" fillId="0" borderId="0" xfId="19" applyFont="1"/>
    <xf numFmtId="0" fontId="26" fillId="0" borderId="0" xfId="33" applyFont="1"/>
    <xf numFmtId="0" fontId="26" fillId="0" borderId="0" xfId="33" applyFont="1" applyAlignment="1">
      <alignment wrapText="1"/>
    </xf>
    <xf numFmtId="0" fontId="33" fillId="0" borderId="0" xfId="19" applyFont="1"/>
    <xf numFmtId="0" fontId="34" fillId="0" borderId="0" xfId="41" applyFont="1" applyAlignment="1">
      <alignment horizontal="center" vertical="top"/>
    </xf>
    <xf numFmtId="174" fontId="32" fillId="0" borderId="0" xfId="19" applyNumberFormat="1" applyFont="1"/>
    <xf numFmtId="173" fontId="32" fillId="0" borderId="0" xfId="42" applyFont="1"/>
    <xf numFmtId="0" fontId="34" fillId="0" borderId="0" xfId="41" applyFont="1" applyAlignment="1">
      <alignment horizontal="center"/>
    </xf>
    <xf numFmtId="174" fontId="26" fillId="0" borderId="12" xfId="43" applyNumberFormat="1" applyFont="1" applyBorder="1"/>
    <xf numFmtId="174" fontId="26" fillId="0" borderId="0" xfId="44" applyNumberFormat="1" applyFont="1"/>
    <xf numFmtId="0" fontId="26" fillId="0" borderId="13" xfId="44" applyFont="1" applyBorder="1"/>
    <xf numFmtId="174" fontId="26" fillId="0" borderId="12" xfId="44" applyNumberFormat="1" applyFont="1" applyBorder="1"/>
    <xf numFmtId="0" fontId="32" fillId="0" borderId="13" xfId="36" applyFont="1" applyBorder="1" applyAlignment="1">
      <alignment horizontal="right"/>
    </xf>
    <xf numFmtId="0" fontId="32" fillId="0" borderId="13" xfId="36" applyFont="1" applyBorder="1" applyAlignment="1">
      <alignment horizontal="left"/>
    </xf>
    <xf numFmtId="174" fontId="26" fillId="5" borderId="0" xfId="44" applyNumberFormat="1" applyFont="1" applyFill="1"/>
    <xf numFmtId="174" fontId="26" fillId="0" borderId="5" xfId="44" applyNumberFormat="1" applyFont="1" applyBorder="1"/>
    <xf numFmtId="0" fontId="26" fillId="0" borderId="0" xfId="44" applyFont="1" applyAlignment="1">
      <alignment horizontal="center"/>
    </xf>
    <xf numFmtId="174" fontId="26" fillId="5" borderId="0" xfId="44" applyNumberFormat="1" applyFont="1" applyFill="1" applyAlignment="1">
      <alignment horizontal="right"/>
    </xf>
    <xf numFmtId="0" fontId="26" fillId="5" borderId="0" xfId="44" applyFont="1" applyFill="1" applyAlignment="1">
      <alignment horizontal="left"/>
    </xf>
    <xf numFmtId="0" fontId="32" fillId="0" borderId="0" xfId="36" applyFont="1"/>
    <xf numFmtId="0" fontId="26" fillId="5" borderId="0" xfId="44" applyFont="1" applyFill="1" applyAlignment="1">
      <alignment horizontal="center"/>
    </xf>
    <xf numFmtId="174" fontId="26" fillId="0" borderId="0" xfId="44" applyNumberFormat="1" applyFont="1" applyAlignment="1">
      <alignment horizontal="right"/>
    </xf>
    <xf numFmtId="174" fontId="26" fillId="5" borderId="0" xfId="45" applyNumberFormat="1" applyFont="1" applyFill="1" applyAlignment="1">
      <alignment horizontal="right"/>
    </xf>
    <xf numFmtId="0" fontId="26" fillId="0" borderId="10" xfId="44" applyFont="1" applyBorder="1" applyAlignment="1">
      <alignment horizontal="center" vertical="center" wrapText="1"/>
    </xf>
    <xf numFmtId="0" fontId="32" fillId="0" borderId="0" xfId="19" applyFont="1" applyAlignment="1">
      <alignment vertical="center"/>
    </xf>
    <xf numFmtId="0" fontId="32" fillId="0" borderId="10" xfId="36" applyFont="1" applyBorder="1" applyAlignment="1">
      <alignment horizontal="center" vertical="center"/>
    </xf>
    <xf numFmtId="0" fontId="34" fillId="0" borderId="0" xfId="41" applyFont="1" applyAlignment="1">
      <alignment horizontal="center" vertical="center"/>
    </xf>
    <xf numFmtId="0" fontId="26" fillId="0" borderId="5" xfId="44" applyFont="1" applyBorder="1" applyAlignment="1">
      <alignment horizontal="center" wrapText="1"/>
    </xf>
    <xf numFmtId="0" fontId="32" fillId="0" borderId="5" xfId="36" applyFont="1" applyBorder="1" applyAlignment="1">
      <alignment horizontal="center"/>
    </xf>
    <xf numFmtId="173" fontId="34" fillId="0" borderId="0" xfId="42" applyFont="1" applyAlignment="1">
      <alignment horizontal="center"/>
    </xf>
    <xf numFmtId="0" fontId="33" fillId="0" borderId="0" xfId="36" applyFont="1"/>
    <xf numFmtId="0" fontId="34" fillId="0" borderId="0" xfId="41" applyFont="1" applyAlignment="1">
      <alignment horizontal="left"/>
    </xf>
    <xf numFmtId="0" fontId="34" fillId="0" borderId="0" xfId="41" applyFont="1"/>
    <xf numFmtId="174" fontId="26" fillId="0" borderId="12" xfId="41" applyNumberFormat="1" applyFont="1" applyBorder="1"/>
    <xf numFmtId="0" fontId="26" fillId="0" borderId="0" xfId="41" applyFont="1"/>
    <xf numFmtId="0" fontId="26" fillId="0" borderId="0" xfId="41" applyFont="1" applyAlignment="1">
      <alignment horizontal="left"/>
    </xf>
    <xf numFmtId="0" fontId="34" fillId="0" borderId="0" xfId="41" applyFont="1" applyAlignment="1">
      <alignment horizontal="center" wrapText="1"/>
    </xf>
    <xf numFmtId="174" fontId="26" fillId="0" borderId="0" xfId="41" applyNumberFormat="1" applyFont="1"/>
    <xf numFmtId="174" fontId="26" fillId="5" borderId="5" xfId="44" applyNumberFormat="1" applyFont="1" applyFill="1" applyBorder="1"/>
    <xf numFmtId="174" fontId="26" fillId="0" borderId="5" xfId="46" applyNumberFormat="1" applyFont="1" applyBorder="1" applyAlignment="1">
      <alignment horizontal="center" vertical="center" wrapText="1"/>
    </xf>
    <xf numFmtId="0" fontId="26" fillId="0" borderId="0" xfId="47" applyFont="1"/>
    <xf numFmtId="0" fontId="26" fillId="0" borderId="0" xfId="44" applyFont="1"/>
    <xf numFmtId="0" fontId="32" fillId="0" borderId="0" xfId="36" applyFont="1" applyAlignment="1">
      <alignment horizontal="right"/>
    </xf>
    <xf numFmtId="174" fontId="34" fillId="0" borderId="0" xfId="46" applyNumberFormat="1" applyFont="1" applyAlignment="1">
      <alignment vertical="center"/>
    </xf>
    <xf numFmtId="0" fontId="26" fillId="0" borderId="0" xfId="41" applyFont="1" applyAlignment="1">
      <alignment vertical="top" wrapText="1"/>
    </xf>
    <xf numFmtId="0" fontId="24" fillId="0" borderId="0" xfId="44" applyFont="1"/>
    <xf numFmtId="174" fontId="26" fillId="5" borderId="0" xfId="48" applyNumberFormat="1" applyFont="1" applyFill="1"/>
    <xf numFmtId="0" fontId="33" fillId="0" borderId="0" xfId="41" applyFont="1"/>
    <xf numFmtId="0" fontId="33" fillId="0" borderId="0" xfId="41" applyFont="1" applyAlignment="1">
      <alignment horizontal="center"/>
    </xf>
    <xf numFmtId="0" fontId="26" fillId="5" borderId="0" xfId="48" applyNumberFormat="1" applyFont="1" applyFill="1"/>
    <xf numFmtId="182" fontId="33" fillId="0" borderId="0" xfId="49" quotePrefix="1" applyFont="1" applyAlignment="1">
      <alignment horizontal="center"/>
    </xf>
    <xf numFmtId="182" fontId="33" fillId="0" borderId="0" xfId="49" quotePrefix="1" applyFont="1"/>
    <xf numFmtId="182" fontId="33" fillId="5" borderId="0" xfId="49" quotePrefix="1" applyFont="1" applyFill="1"/>
    <xf numFmtId="0" fontId="33" fillId="0" borderId="0" xfId="42" applyNumberFormat="1" applyFont="1"/>
    <xf numFmtId="0" fontId="26" fillId="0" borderId="0" xfId="50" applyFont="1"/>
    <xf numFmtId="41" fontId="26" fillId="5" borderId="0" xfId="50" applyNumberFormat="1" applyFont="1" applyFill="1"/>
    <xf numFmtId="0" fontId="34" fillId="0" borderId="0" xfId="50" applyFont="1"/>
    <xf numFmtId="41" fontId="26" fillId="0" borderId="12" xfId="50" applyNumberFormat="1" applyFont="1" applyBorder="1"/>
    <xf numFmtId="41" fontId="26" fillId="0" borderId="0" xfId="50" applyNumberFormat="1" applyFont="1"/>
    <xf numFmtId="0" fontId="34" fillId="0" borderId="0" xfId="50" applyFont="1" applyAlignment="1">
      <alignment horizontal="center"/>
    </xf>
    <xf numFmtId="41" fontId="26" fillId="9" borderId="0" xfId="50" applyNumberFormat="1" applyFont="1" applyFill="1"/>
    <xf numFmtId="41" fontId="19" fillId="0" borderId="0" xfId="50" applyNumberFormat="1" applyFont="1"/>
    <xf numFmtId="0" fontId="19" fillId="0" borderId="0" xfId="50" applyFont="1"/>
    <xf numFmtId="0" fontId="26" fillId="5" borderId="0" xfId="50" applyFont="1" applyFill="1"/>
    <xf numFmtId="41" fontId="26" fillId="0" borderId="0" xfId="50" applyNumberFormat="1" applyFont="1" applyAlignment="1">
      <alignment horizontal="center"/>
    </xf>
    <xf numFmtId="0" fontId="26" fillId="0" borderId="0" xfId="50" applyFont="1" applyAlignment="1">
      <alignment horizontal="center"/>
    </xf>
    <xf numFmtId="10" fontId="32" fillId="0" borderId="0" xfId="51" applyNumberFormat="1" applyFont="1" applyBorder="1" applyAlignment="1">
      <alignment horizontal="center"/>
    </xf>
    <xf numFmtId="0" fontId="26" fillId="0" borderId="10" xfId="50" applyFont="1" applyBorder="1" applyAlignment="1">
      <alignment horizontal="center"/>
    </xf>
    <xf numFmtId="0" fontId="26" fillId="0" borderId="10" xfId="50" applyFont="1" applyBorder="1" applyAlignment="1">
      <alignment horizontal="right"/>
    </xf>
    <xf numFmtId="0" fontId="26" fillId="0" borderId="10" xfId="50" applyFont="1" applyBorder="1"/>
    <xf numFmtId="10" fontId="26" fillId="5" borderId="0" xfId="50" applyNumberFormat="1" applyFont="1" applyFill="1" applyAlignment="1">
      <alignment horizontal="center"/>
    </xf>
    <xf numFmtId="0" fontId="26" fillId="5" borderId="0" xfId="50" applyFont="1" applyFill="1" applyAlignment="1">
      <alignment horizontal="center"/>
    </xf>
    <xf numFmtId="10" fontId="32" fillId="5" borderId="0" xfId="51" applyNumberFormat="1" applyFont="1" applyFill="1" applyBorder="1" applyAlignment="1">
      <alignment horizontal="center"/>
    </xf>
    <xf numFmtId="0" fontId="26" fillId="0" borderId="5" xfId="50" applyFont="1" applyBorder="1"/>
    <xf numFmtId="41" fontId="26" fillId="0" borderId="5" xfId="50" applyNumberFormat="1" applyFont="1" applyBorder="1"/>
    <xf numFmtId="0" fontId="34" fillId="0" borderId="5" xfId="50" applyFont="1" applyBorder="1"/>
    <xf numFmtId="10" fontId="26" fillId="0" borderId="0" xfId="50" applyNumberFormat="1" applyFont="1" applyAlignment="1">
      <alignment horizontal="center"/>
    </xf>
    <xf numFmtId="0" fontId="33" fillId="0" borderId="0" xfId="18" applyFont="1" applyAlignment="1">
      <alignment horizontal="center"/>
    </xf>
    <xf numFmtId="0" fontId="33" fillId="0" borderId="0" xfId="18" applyFont="1"/>
    <xf numFmtId="0" fontId="33" fillId="5" borderId="0" xfId="18" applyFont="1" applyFill="1"/>
    <xf numFmtId="173" fontId="9" fillId="0" borderId="0" xfId="52" applyFont="1" applyAlignment="1"/>
    <xf numFmtId="173" fontId="9" fillId="0" borderId="0" xfId="52" applyFont="1" applyFill="1" applyAlignment="1"/>
    <xf numFmtId="173" fontId="9" fillId="3" borderId="0" xfId="52" applyFont="1" applyFill="1" applyAlignment="1"/>
    <xf numFmtId="177" fontId="31" fillId="3" borderId="0" xfId="53" applyNumberFormat="1" applyFont="1" applyFill="1" applyBorder="1" applyAlignment="1">
      <alignment horizontal="center"/>
    </xf>
    <xf numFmtId="177" fontId="39" fillId="3" borderId="0" xfId="53" applyNumberFormat="1" applyFont="1" applyFill="1" applyBorder="1" applyAlignment="1">
      <alignment horizontal="center"/>
    </xf>
    <xf numFmtId="177" fontId="31" fillId="3" borderId="13" xfId="53" applyNumberFormat="1" applyFont="1" applyFill="1" applyBorder="1" applyAlignment="1">
      <alignment horizontal="center"/>
    </xf>
    <xf numFmtId="177" fontId="39" fillId="3" borderId="13" xfId="53" applyNumberFormat="1" applyFont="1" applyFill="1" applyBorder="1" applyAlignment="1">
      <alignment horizontal="center"/>
    </xf>
    <xf numFmtId="177" fontId="31" fillId="3" borderId="0" xfId="53" applyNumberFormat="1" applyFont="1" applyFill="1" applyBorder="1" applyAlignment="1">
      <alignment horizontal="center" vertical="top"/>
    </xf>
    <xf numFmtId="10" fontId="31" fillId="5" borderId="0" xfId="54" applyNumberFormat="1" applyFont="1" applyFill="1" applyBorder="1" applyAlignment="1">
      <alignment horizontal="center" vertical="top"/>
    </xf>
    <xf numFmtId="17" fontId="9" fillId="3" borderId="0" xfId="52" applyNumberFormat="1" applyFont="1" applyFill="1" applyBorder="1" applyAlignment="1">
      <alignment horizontal="center"/>
    </xf>
    <xf numFmtId="1" fontId="31" fillId="3" borderId="0" xfId="55" applyNumberFormat="1" applyFont="1" applyFill="1" applyBorder="1" applyAlignment="1">
      <alignment horizontal="center" vertical="top"/>
    </xf>
    <xf numFmtId="174" fontId="31" fillId="3" borderId="0" xfId="55" applyNumberFormat="1" applyFont="1" applyFill="1" applyBorder="1" applyAlignment="1">
      <alignment horizontal="center" vertical="top"/>
    </xf>
    <xf numFmtId="173" fontId="39" fillId="3" borderId="0" xfId="52" applyFont="1" applyFill="1" applyBorder="1" applyAlignment="1">
      <alignment horizontal="center" vertical="top"/>
    </xf>
    <xf numFmtId="173" fontId="39" fillId="3" borderId="0" xfId="52" quotePrefix="1" applyFont="1" applyFill="1" applyBorder="1" applyAlignment="1">
      <alignment horizontal="center" vertical="top"/>
    </xf>
    <xf numFmtId="173" fontId="39" fillId="3" borderId="0" xfId="52" applyFont="1" applyFill="1" applyBorder="1" applyAlignment="1">
      <alignment horizontal="center" wrapText="1"/>
    </xf>
    <xf numFmtId="0" fontId="10" fillId="3" borderId="0" xfId="52" applyNumberFormat="1" applyFont="1" applyFill="1" applyAlignment="1">
      <alignment horizontal="left"/>
    </xf>
    <xf numFmtId="42" fontId="10" fillId="3" borderId="0" xfId="52" applyNumberFormat="1" applyFont="1" applyFill="1" applyAlignment="1"/>
    <xf numFmtId="173" fontId="10" fillId="3" borderId="0" xfId="52" applyFont="1" applyFill="1" applyAlignment="1"/>
    <xf numFmtId="183" fontId="9" fillId="3" borderId="0" xfId="52" applyNumberFormat="1" applyFont="1" applyFill="1" applyAlignment="1"/>
    <xf numFmtId="177" fontId="9" fillId="3" borderId="1" xfId="52" applyNumberFormat="1" applyFont="1" applyFill="1" applyBorder="1" applyAlignment="1"/>
    <xf numFmtId="177" fontId="9" fillId="3" borderId="0" xfId="52" applyNumberFormat="1" applyFont="1" applyFill="1" applyBorder="1" applyAlignment="1"/>
    <xf numFmtId="177" fontId="9" fillId="3" borderId="5" xfId="52" applyNumberFormat="1" applyFont="1" applyFill="1" applyBorder="1" applyAlignment="1"/>
    <xf numFmtId="173" fontId="31" fillId="0" borderId="0" xfId="52" applyFont="1" applyFill="1" applyBorder="1" applyAlignment="1">
      <alignment horizontal="left" vertical="top"/>
    </xf>
    <xf numFmtId="173" fontId="9" fillId="0" borderId="0" xfId="52" applyFont="1" applyFill="1" applyBorder="1" applyAlignment="1">
      <alignment horizontal="left" vertical="top"/>
    </xf>
    <xf numFmtId="173" fontId="9" fillId="3" borderId="0" xfId="52" applyFont="1" applyFill="1" applyBorder="1" applyAlignment="1">
      <alignment horizontal="left" vertical="top"/>
    </xf>
    <xf numFmtId="173" fontId="9" fillId="0" borderId="0" xfId="52" applyFont="1" applyFill="1" applyBorder="1" applyAlignment="1">
      <alignment vertical="top"/>
    </xf>
    <xf numFmtId="173" fontId="32" fillId="0" borderId="0" xfId="52" applyFont="1" applyAlignment="1"/>
    <xf numFmtId="173" fontId="32" fillId="0" borderId="0" xfId="52" applyFont="1" applyFill="1" applyAlignment="1"/>
    <xf numFmtId="173" fontId="35" fillId="0" borderId="0" xfId="52" applyFont="1" applyFill="1" applyBorder="1" applyAlignment="1">
      <alignment horizontal="left" vertical="top"/>
    </xf>
    <xf numFmtId="0" fontId="41" fillId="0" borderId="0" xfId="56" applyFont="1" applyAlignment="1"/>
    <xf numFmtId="0" fontId="41" fillId="4" borderId="0" xfId="57" applyFont="1" applyFill="1" applyBorder="1" applyAlignment="1">
      <alignment horizontal="left" vertical="top"/>
    </xf>
    <xf numFmtId="0" fontId="35" fillId="4" borderId="0" xfId="57" applyFont="1" applyFill="1" applyBorder="1" applyAlignment="1">
      <alignment vertical="top"/>
    </xf>
    <xf numFmtId="174" fontId="35" fillId="8" borderId="12" xfId="53" applyNumberFormat="1" applyFont="1" applyFill="1" applyBorder="1" applyAlignment="1">
      <alignment horizontal="center"/>
    </xf>
    <xf numFmtId="0" fontId="35" fillId="4" borderId="0" xfId="57" applyFont="1" applyFill="1" applyBorder="1" applyAlignment="1">
      <alignment horizontal="right" vertical="top" wrapText="1"/>
    </xf>
    <xf numFmtId="0" fontId="35" fillId="4" borderId="0" xfId="56" applyFont="1" applyFill="1" applyBorder="1" applyAlignment="1">
      <alignment horizontal="left" vertical="top" wrapText="1"/>
    </xf>
    <xf numFmtId="0" fontId="35" fillId="4" borderId="0" xfId="57" applyFont="1" applyFill="1" applyBorder="1" applyAlignment="1">
      <alignment horizontal="center" vertical="top"/>
    </xf>
    <xf numFmtId="43" fontId="35" fillId="4" borderId="0" xfId="57" applyNumberFormat="1" applyFont="1" applyFill="1" applyBorder="1" applyAlignment="1">
      <alignment vertical="top"/>
    </xf>
    <xf numFmtId="43" fontId="35" fillId="2" borderId="0" xfId="58" applyNumberFormat="1" applyFont="1" applyFill="1" applyBorder="1" applyAlignment="1">
      <alignment horizontal="center" vertical="top"/>
    </xf>
    <xf numFmtId="174" fontId="35" fillId="2" borderId="0" xfId="58" applyNumberFormat="1" applyFont="1" applyFill="1" applyBorder="1" applyAlignment="1">
      <alignment horizontal="center" vertical="top"/>
    </xf>
    <xf numFmtId="0" fontId="35" fillId="5" borderId="0" xfId="52" applyNumberFormat="1" applyFont="1" applyFill="1" applyBorder="1" applyAlignment="1">
      <alignment horizontal="right" vertical="top"/>
    </xf>
    <xf numFmtId="0" fontId="35" fillId="4" borderId="0" xfId="57" applyFont="1" applyFill="1" applyBorder="1" applyAlignment="1">
      <alignment horizontal="left" vertical="top"/>
    </xf>
    <xf numFmtId="0" fontId="42" fillId="4" borderId="0" xfId="57" quotePrefix="1" applyFont="1" applyFill="1" applyBorder="1" applyAlignment="1">
      <alignment horizontal="center"/>
    </xf>
    <xf numFmtId="0" fontId="42" fillId="4" borderId="0" xfId="57" applyFont="1" applyFill="1" applyBorder="1" applyAlignment="1">
      <alignment horizontal="center"/>
    </xf>
    <xf numFmtId="0" fontId="35" fillId="4" borderId="0" xfId="57" applyFont="1" applyFill="1" applyBorder="1" applyAlignment="1">
      <alignment horizontal="center"/>
    </xf>
    <xf numFmtId="0" fontId="42" fillId="4" borderId="0" xfId="57" applyFont="1" applyFill="1" applyBorder="1" applyAlignment="1">
      <alignment horizontal="center" wrapText="1"/>
    </xf>
    <xf numFmtId="0" fontId="42" fillId="4" borderId="0" xfId="57" applyFont="1" applyFill="1" applyBorder="1" applyAlignment="1">
      <alignment vertical="top"/>
    </xf>
    <xf numFmtId="170" fontId="32" fillId="0" borderId="0" xfId="52" applyNumberFormat="1" applyFont="1" applyAlignment="1"/>
    <xf numFmtId="0" fontId="32" fillId="0" borderId="0" xfId="52" applyNumberFormat="1" applyFont="1" applyFill="1" applyAlignment="1"/>
    <xf numFmtId="173" fontId="35" fillId="4" borderId="0" xfId="52" applyFont="1" applyFill="1" applyBorder="1" applyAlignment="1">
      <alignment horizontal="right" vertical="top" wrapText="1"/>
    </xf>
    <xf numFmtId="173" fontId="35" fillId="4" borderId="0" xfId="52" applyFont="1" applyFill="1" applyBorder="1" applyAlignment="1">
      <alignment horizontal="left" vertical="top" wrapText="1"/>
    </xf>
    <xf numFmtId="0" fontId="35" fillId="4" borderId="0" xfId="52" applyNumberFormat="1" applyFont="1" applyFill="1" applyBorder="1" applyAlignment="1">
      <alignment horizontal="center"/>
    </xf>
    <xf numFmtId="174" fontId="35" fillId="2" borderId="0" xfId="53" applyNumberFormat="1" applyFont="1" applyFill="1" applyBorder="1" applyAlignment="1">
      <alignment horizontal="center" vertical="top"/>
    </xf>
    <xf numFmtId="43" fontId="35" fillId="2" borderId="0" xfId="53" applyNumberFormat="1" applyFont="1" applyFill="1" applyBorder="1" applyAlignment="1">
      <alignment horizontal="center" vertical="top"/>
    </xf>
    <xf numFmtId="173" fontId="35" fillId="4" borderId="0" xfId="52" applyFont="1" applyFill="1" applyBorder="1" applyAlignment="1">
      <alignment vertical="top"/>
    </xf>
    <xf numFmtId="173" fontId="42" fillId="0" borderId="0" xfId="52" applyFont="1" applyFill="1" applyBorder="1" applyAlignment="1">
      <alignment horizontal="center" vertical="top"/>
    </xf>
    <xf numFmtId="173" fontId="42" fillId="4" borderId="0" xfId="52" applyFont="1" applyFill="1" applyBorder="1" applyAlignment="1">
      <alignment horizontal="center" vertical="top"/>
    </xf>
    <xf numFmtId="173" fontId="42" fillId="0" borderId="0" xfId="52" quotePrefix="1" applyFont="1" applyFill="1" applyBorder="1" applyAlignment="1">
      <alignment horizontal="center" vertical="top"/>
    </xf>
    <xf numFmtId="173" fontId="35" fillId="4" borderId="0" xfId="52" applyFont="1" applyFill="1" applyBorder="1" applyAlignment="1">
      <alignment horizontal="left" vertical="top"/>
    </xf>
    <xf numFmtId="173" fontId="42" fillId="0" borderId="0" xfId="52" applyFont="1" applyFill="1" applyBorder="1" applyAlignment="1">
      <alignment horizontal="center" wrapText="1"/>
    </xf>
    <xf numFmtId="173" fontId="42" fillId="4" borderId="0" xfId="52" applyFont="1" applyFill="1" applyBorder="1" applyAlignment="1">
      <alignment horizontal="center" wrapText="1"/>
    </xf>
    <xf numFmtId="173" fontId="35" fillId="4" borderId="5" xfId="52" applyFont="1" applyFill="1" applyBorder="1" applyAlignment="1">
      <alignment horizontal="center" wrapText="1"/>
    </xf>
    <xf numFmtId="173" fontId="42" fillId="4" borderId="0" xfId="52" applyFont="1" applyFill="1" applyBorder="1" applyAlignment="1">
      <alignment horizontal="center"/>
    </xf>
    <xf numFmtId="0" fontId="32" fillId="3" borderId="0" xfId="19" applyFont="1" applyFill="1"/>
    <xf numFmtId="0" fontId="32" fillId="3" borderId="0" xfId="19" applyFont="1" applyFill="1" applyAlignment="1">
      <alignment horizontal="center" vertical="top"/>
    </xf>
    <xf numFmtId="0" fontId="26" fillId="3" borderId="0" xfId="33" applyFont="1" applyFill="1" applyAlignment="1">
      <alignment horizontal="center" vertical="top"/>
    </xf>
    <xf numFmtId="0" fontId="26" fillId="3" borderId="0" xfId="33" applyFont="1" applyFill="1"/>
    <xf numFmtId="0" fontId="26" fillId="3" borderId="0" xfId="33" applyFont="1" applyFill="1" applyAlignment="1">
      <alignment horizontal="left"/>
    </xf>
    <xf numFmtId="174" fontId="26" fillId="3" borderId="0" xfId="33" applyNumberFormat="1" applyFont="1" applyFill="1" applyBorder="1"/>
    <xf numFmtId="0" fontId="26" fillId="3" borderId="0" xfId="33" applyFont="1" applyFill="1" applyAlignment="1">
      <alignment horizontal="center"/>
    </xf>
    <xf numFmtId="174" fontId="26" fillId="3" borderId="12" xfId="44" applyNumberFormat="1" applyFont="1" applyFill="1" applyBorder="1"/>
    <xf numFmtId="174" fontId="26" fillId="3" borderId="0" xfId="44" applyNumberFormat="1" applyFont="1" applyFill="1"/>
    <xf numFmtId="0" fontId="26" fillId="3" borderId="13" xfId="44" applyFont="1" applyFill="1" applyBorder="1"/>
    <xf numFmtId="0" fontId="32" fillId="3" borderId="13" xfId="36" applyFont="1" applyFill="1" applyBorder="1" applyAlignment="1">
      <alignment horizontal="right"/>
    </xf>
    <xf numFmtId="174" fontId="26" fillId="3" borderId="5" xfId="44" applyNumberFormat="1" applyFont="1" applyFill="1" applyBorder="1"/>
    <xf numFmtId="0" fontId="26" fillId="3" borderId="0" xfId="44" applyFont="1" applyFill="1" applyAlignment="1">
      <alignment horizontal="center"/>
    </xf>
    <xf numFmtId="0" fontId="26" fillId="3" borderId="0" xfId="44" applyFont="1" applyFill="1" applyAlignment="1">
      <alignment horizontal="left"/>
    </xf>
    <xf numFmtId="0" fontId="32" fillId="3" borderId="0" xfId="36" applyFont="1" applyFill="1"/>
    <xf numFmtId="174" fontId="26" fillId="3" borderId="0" xfId="44" applyNumberFormat="1" applyFont="1" applyFill="1" applyAlignment="1">
      <alignment horizontal="right"/>
    </xf>
    <xf numFmtId="174" fontId="26" fillId="3" borderId="0" xfId="45" applyNumberFormat="1" applyFont="1" applyFill="1" applyAlignment="1">
      <alignment horizontal="right"/>
    </xf>
    <xf numFmtId="0" fontId="26" fillId="3" borderId="5" xfId="44" applyFont="1" applyFill="1" applyBorder="1" applyAlignment="1">
      <alignment horizontal="center" wrapText="1"/>
    </xf>
    <xf numFmtId="0" fontId="32" fillId="3" borderId="5" xfId="36" applyFont="1" applyFill="1" applyBorder="1" applyAlignment="1">
      <alignment horizontal="center"/>
    </xf>
    <xf numFmtId="173" fontId="34" fillId="3" borderId="0" xfId="59" applyFont="1" applyFill="1" applyAlignment="1">
      <alignment horizontal="center"/>
    </xf>
    <xf numFmtId="0" fontId="33" fillId="3" borderId="0" xfId="36" applyFont="1" applyFill="1" applyAlignment="1">
      <alignment horizontal="center"/>
    </xf>
    <xf numFmtId="0" fontId="33" fillId="3" borderId="0" xfId="19" applyFont="1" applyFill="1" applyAlignment="1">
      <alignment horizontal="center"/>
    </xf>
    <xf numFmtId="173" fontId="32" fillId="3" borderId="0" xfId="59" applyFont="1" applyFill="1"/>
    <xf numFmtId="0" fontId="33" fillId="3" borderId="0" xfId="36" applyFont="1" applyFill="1"/>
    <xf numFmtId="0" fontId="34" fillId="3" borderId="0" xfId="33" applyFont="1" applyFill="1" applyAlignment="1">
      <alignment horizontal="left"/>
    </xf>
    <xf numFmtId="174" fontId="26" fillId="3" borderId="12" xfId="33" applyNumberFormat="1" applyFont="1" applyFill="1" applyBorder="1"/>
    <xf numFmtId="0" fontId="34" fillId="3" borderId="0" xfId="33" applyFont="1" applyFill="1" applyAlignment="1">
      <alignment horizontal="center" wrapText="1"/>
    </xf>
    <xf numFmtId="174" fontId="26" fillId="3" borderId="0" xfId="33" applyNumberFormat="1" applyFont="1" applyFill="1"/>
    <xf numFmtId="0" fontId="26" fillId="3" borderId="0" xfId="47" applyFont="1" applyFill="1"/>
    <xf numFmtId="174" fontId="34" fillId="3" borderId="0" xfId="46" applyNumberFormat="1" applyFont="1" applyFill="1" applyBorder="1" applyAlignment="1">
      <alignment vertical="center"/>
    </xf>
    <xf numFmtId="0" fontId="34" fillId="3" borderId="0" xfId="33" applyFont="1" applyFill="1"/>
    <xf numFmtId="174" fontId="35" fillId="5" borderId="0" xfId="53" applyNumberFormat="1" applyFont="1" applyFill="1" applyBorder="1" applyAlignment="1">
      <alignment horizontal="center" vertical="top"/>
    </xf>
    <xf numFmtId="0" fontId="33" fillId="3" borderId="0" xfId="33" applyFont="1" applyFill="1"/>
    <xf numFmtId="0" fontId="33" fillId="3" borderId="0" xfId="33" applyFont="1" applyFill="1" applyAlignment="1">
      <alignment horizontal="center"/>
    </xf>
    <xf numFmtId="0" fontId="35" fillId="5" borderId="0" xfId="60" applyNumberFormat="1" applyFont="1" applyFill="1" applyBorder="1" applyAlignment="1">
      <alignment horizontal="right" vertical="top"/>
    </xf>
    <xf numFmtId="182" fontId="33" fillId="3" borderId="0" xfId="49" quotePrefix="1" applyFont="1" applyFill="1" applyAlignment="1">
      <alignment horizontal="center"/>
    </xf>
    <xf numFmtId="182" fontId="33" fillId="3" borderId="0" xfId="49" quotePrefix="1" applyFont="1" applyFill="1"/>
    <xf numFmtId="0" fontId="33" fillId="3" borderId="0" xfId="59" applyNumberFormat="1" applyFont="1" applyFill="1" applyAlignment="1">
      <alignment horizontal="left"/>
    </xf>
    <xf numFmtId="0" fontId="32" fillId="3" borderId="0" xfId="6" applyFont="1" applyFill="1"/>
    <xf numFmtId="0" fontId="43" fillId="3" borderId="0" xfId="6" applyFont="1" applyFill="1"/>
    <xf numFmtId="0" fontId="34" fillId="3" borderId="0" xfId="33" applyFont="1" applyFill="1" applyBorder="1" applyAlignment="1">
      <alignment horizontal="left"/>
    </xf>
    <xf numFmtId="174" fontId="33" fillId="3" borderId="12" xfId="6" applyNumberFormat="1" applyFont="1" applyFill="1" applyBorder="1"/>
    <xf numFmtId="184" fontId="32" fillId="5" borderId="0" xfId="36" applyNumberFormat="1" applyFont="1" applyFill="1"/>
    <xf numFmtId="0" fontId="33" fillId="3" borderId="0" xfId="6" applyFont="1" applyFill="1"/>
    <xf numFmtId="10" fontId="32" fillId="3" borderId="0" xfId="54" applyNumberFormat="1" applyFont="1" applyFill="1" applyBorder="1"/>
    <xf numFmtId="174" fontId="33" fillId="3" borderId="0" xfId="55" applyNumberFormat="1" applyFont="1" applyFill="1" applyBorder="1"/>
    <xf numFmtId="174" fontId="32" fillId="3" borderId="13" xfId="55" applyNumberFormat="1" applyFont="1" applyFill="1" applyBorder="1"/>
    <xf numFmtId="41" fontId="32" fillId="5" borderId="0" xfId="36" applyNumberFormat="1" applyFont="1" applyFill="1"/>
    <xf numFmtId="41" fontId="32" fillId="3" borderId="0" xfId="36" applyNumberFormat="1" applyFont="1" applyFill="1"/>
    <xf numFmtId="173" fontId="32" fillId="3" borderId="0" xfId="52" applyFont="1" applyFill="1" applyAlignment="1"/>
    <xf numFmtId="0" fontId="44" fillId="0" borderId="0" xfId="6" applyFont="1"/>
    <xf numFmtId="0" fontId="43" fillId="0" borderId="0" xfId="6" applyFont="1"/>
    <xf numFmtId="0" fontId="43" fillId="0" borderId="0" xfId="6" applyFont="1" applyAlignment="1">
      <alignment horizontal="center" vertical="center"/>
    </xf>
    <xf numFmtId="0" fontId="46" fillId="4" borderId="0" xfId="61" applyFont="1" applyFill="1" applyAlignment="1">
      <alignment horizontal="left" vertical="center"/>
    </xf>
    <xf numFmtId="10" fontId="46" fillId="4" borderId="0" xfId="61" applyNumberFormat="1" applyFont="1" applyFill="1" applyAlignment="1">
      <alignment horizontal="right" vertical="center"/>
    </xf>
    <xf numFmtId="0" fontId="43" fillId="0" borderId="0" xfId="6" applyFont="1" applyAlignment="1">
      <alignment horizontal="center"/>
    </xf>
    <xf numFmtId="10" fontId="46" fillId="5" borderId="0" xfId="62" applyNumberFormat="1" applyFont="1" applyFill="1" applyAlignment="1">
      <alignment horizontal="right" vertical="center"/>
    </xf>
    <xf numFmtId="164" fontId="46" fillId="5" borderId="0" xfId="62" applyNumberFormat="1" applyFont="1" applyFill="1" applyAlignment="1">
      <alignment horizontal="right" vertical="center"/>
    </xf>
    <xf numFmtId="0" fontId="16" fillId="4" borderId="0" xfId="61" applyFont="1" applyFill="1" applyAlignment="1">
      <alignment horizontal="left" vertical="top"/>
    </xf>
    <xf numFmtId="0" fontId="44" fillId="4" borderId="0" xfId="61" applyFont="1" applyFill="1" applyAlignment="1">
      <alignment horizontal="left" vertical="top"/>
    </xf>
    <xf numFmtId="0" fontId="47" fillId="4" borderId="0" xfId="61" applyFont="1" applyFill="1" applyAlignment="1">
      <alignment horizontal="center" vertical="top"/>
    </xf>
    <xf numFmtId="0" fontId="47" fillId="4" borderId="5" xfId="61" applyFont="1" applyFill="1" applyBorder="1" applyAlignment="1">
      <alignment horizontal="center" vertical="top"/>
    </xf>
    <xf numFmtId="0" fontId="47" fillId="4" borderId="5" xfId="61" applyFont="1" applyFill="1" applyBorder="1" applyAlignment="1">
      <alignment horizontal="left" vertical="top"/>
    </xf>
    <xf numFmtId="0" fontId="47" fillId="4" borderId="0" xfId="61" applyFont="1" applyFill="1" applyAlignment="1">
      <alignment horizontal="center" vertical="top" wrapText="1"/>
    </xf>
    <xf numFmtId="0" fontId="47" fillId="4" borderId="0" xfId="61" applyFont="1" applyFill="1" applyAlignment="1">
      <alignment horizontal="left" vertical="top" wrapText="1"/>
    </xf>
    <xf numFmtId="0" fontId="43" fillId="4" borderId="0" xfId="61" applyFont="1" applyFill="1" applyAlignment="1">
      <alignment horizontal="left" vertical="top"/>
    </xf>
    <xf numFmtId="0" fontId="47" fillId="5" borderId="0" xfId="38" applyNumberFormat="1" applyFont="1" applyFill="1" applyAlignment="1">
      <alignment horizontal="left" vertical="center"/>
    </xf>
    <xf numFmtId="0" fontId="47" fillId="4" borderId="0" xfId="61" applyFont="1" applyFill="1" applyAlignment="1">
      <alignment horizontal="left" vertical="top"/>
    </xf>
    <xf numFmtId="173" fontId="44" fillId="0" borderId="0" xfId="30" applyFont="1"/>
    <xf numFmtId="0" fontId="48" fillId="0" borderId="0" xfId="30" applyNumberFormat="1" applyFont="1" applyAlignment="1">
      <alignment horizontal="left"/>
    </xf>
    <xf numFmtId="0" fontId="9" fillId="3" borderId="0" xfId="44" applyNumberFormat="1" applyFont="1" applyFill="1" applyAlignment="1"/>
    <xf numFmtId="10" fontId="10" fillId="3" borderId="14" xfId="54" applyNumberFormat="1" applyFont="1" applyFill="1" applyBorder="1" applyAlignment="1">
      <alignment horizontal="center"/>
    </xf>
    <xf numFmtId="0" fontId="9" fillId="3" borderId="4" xfId="44" applyNumberFormat="1" applyFont="1" applyFill="1" applyBorder="1" applyAlignment="1">
      <alignment horizontal="center"/>
    </xf>
    <xf numFmtId="0" fontId="9" fillId="3" borderId="5" xfId="44" applyNumberFormat="1" applyFont="1" applyFill="1" applyBorder="1" applyAlignment="1">
      <alignment horizontal="center"/>
    </xf>
    <xf numFmtId="0" fontId="9" fillId="3" borderId="9" xfId="44" applyNumberFormat="1" applyFont="1" applyFill="1" applyBorder="1" applyAlignment="1">
      <alignment horizontal="center"/>
    </xf>
    <xf numFmtId="0" fontId="9" fillId="3" borderId="4" xfId="44" applyNumberFormat="1" applyFont="1" applyFill="1" applyBorder="1" applyAlignment="1"/>
    <xf numFmtId="10" fontId="9" fillId="3" borderId="15" xfId="54" applyNumberFormat="1" applyFont="1" applyFill="1" applyBorder="1" applyAlignment="1">
      <alignment horizontal="center"/>
    </xf>
    <xf numFmtId="10" fontId="9" fillId="3" borderId="10" xfId="54" applyNumberFormat="1" applyFont="1" applyFill="1" applyBorder="1" applyAlignment="1">
      <alignment horizontal="center"/>
    </xf>
    <xf numFmtId="177" fontId="9" fillId="3" borderId="9" xfId="31" applyNumberFormat="1" applyFont="1" applyFill="1" applyBorder="1" applyAlignment="1">
      <alignment horizontal="center"/>
    </xf>
    <xf numFmtId="0" fontId="9" fillId="3" borderId="9" xfId="44" applyNumberFormat="1" applyFont="1" applyFill="1" applyBorder="1" applyAlignment="1"/>
    <xf numFmtId="10" fontId="9" fillId="3" borderId="16" xfId="54" applyNumberFormat="1" applyFont="1" applyFill="1" applyBorder="1" applyAlignment="1">
      <alignment horizontal="center"/>
    </xf>
    <xf numFmtId="10" fontId="9" fillId="3" borderId="0" xfId="54" applyNumberFormat="1" applyFont="1" applyFill="1" applyBorder="1" applyAlignment="1">
      <alignment horizontal="center"/>
    </xf>
    <xf numFmtId="177" fontId="9" fillId="3" borderId="7" xfId="31" applyNumberFormat="1" applyFont="1" applyFill="1" applyBorder="1" applyAlignment="1">
      <alignment horizontal="center"/>
    </xf>
    <xf numFmtId="177" fontId="9" fillId="0" borderId="7" xfId="54" applyNumberFormat="1" applyFont="1" applyFill="1" applyBorder="1" applyAlignment="1">
      <alignment horizontal="center"/>
    </xf>
    <xf numFmtId="0" fontId="9" fillId="3" borderId="7" xfId="44" applyNumberFormat="1" applyFont="1" applyFill="1" applyBorder="1" applyAlignment="1"/>
    <xf numFmtId="0" fontId="9" fillId="3" borderId="15" xfId="44" applyNumberFormat="1" applyFont="1" applyFill="1" applyBorder="1" applyAlignment="1">
      <alignment horizontal="center"/>
    </xf>
    <xf numFmtId="0" fontId="9" fillId="3" borderId="10" xfId="44" applyNumberFormat="1" applyFont="1" applyFill="1" applyBorder="1" applyAlignment="1">
      <alignment horizontal="center"/>
    </xf>
    <xf numFmtId="0" fontId="9" fillId="3" borderId="9" xfId="25" applyNumberFormat="1" applyFont="1" applyFill="1" applyBorder="1" applyAlignment="1">
      <alignment horizontal="center"/>
    </xf>
    <xf numFmtId="0" fontId="9" fillId="3" borderId="0" xfId="44" applyFont="1" applyFill="1" applyAlignment="1"/>
    <xf numFmtId="173" fontId="35" fillId="3" borderId="0" xfId="52" applyFont="1" applyFill="1" applyBorder="1" applyAlignment="1">
      <alignment vertical="top" wrapText="1"/>
    </xf>
    <xf numFmtId="170" fontId="32" fillId="3" borderId="0" xfId="52" applyNumberFormat="1" applyFont="1" applyFill="1" applyAlignment="1"/>
    <xf numFmtId="0" fontId="32" fillId="3" borderId="0" xfId="52" applyNumberFormat="1" applyFont="1" applyFill="1" applyAlignment="1"/>
    <xf numFmtId="9" fontId="35" fillId="3" borderId="12" xfId="54" applyFont="1" applyFill="1" applyBorder="1" applyAlignment="1">
      <alignment horizontal="center"/>
    </xf>
    <xf numFmtId="174" fontId="35" fillId="3" borderId="12" xfId="53" applyNumberFormat="1" applyFont="1" applyFill="1" applyBorder="1" applyAlignment="1">
      <alignment horizontal="center"/>
    </xf>
    <xf numFmtId="173" fontId="35" fillId="3" borderId="0" xfId="52" applyFont="1" applyFill="1" applyBorder="1" applyAlignment="1">
      <alignment horizontal="right" vertical="top" wrapText="1"/>
    </xf>
    <xf numFmtId="173" fontId="35" fillId="3" borderId="0" xfId="52" applyFont="1" applyFill="1" applyBorder="1" applyAlignment="1">
      <alignment horizontal="left" vertical="top" wrapText="1"/>
    </xf>
    <xf numFmtId="0" fontId="35" fillId="3" borderId="0" xfId="52" applyNumberFormat="1" applyFont="1" applyFill="1" applyBorder="1" applyAlignment="1">
      <alignment horizontal="center"/>
    </xf>
    <xf numFmtId="9" fontId="35" fillId="5" borderId="0" xfId="54" applyFont="1" applyFill="1" applyBorder="1" applyAlignment="1">
      <alignment horizontal="center" vertical="top"/>
    </xf>
    <xf numFmtId="173" fontId="35" fillId="3" borderId="0" xfId="52" applyFont="1" applyFill="1" applyBorder="1" applyAlignment="1">
      <alignment vertical="top"/>
    </xf>
    <xf numFmtId="173" fontId="42" fillId="3" borderId="0" xfId="52" quotePrefix="1" applyFont="1" applyFill="1" applyBorder="1" applyAlignment="1">
      <alignment horizontal="center" vertical="top"/>
    </xf>
    <xf numFmtId="173" fontId="42" fillId="3" borderId="0" xfId="52" applyFont="1" applyFill="1" applyBorder="1" applyAlignment="1">
      <alignment horizontal="center" vertical="top"/>
    </xf>
    <xf numFmtId="173" fontId="35" fillId="3" borderId="0" xfId="52" applyFont="1" applyFill="1" applyBorder="1" applyAlignment="1">
      <alignment horizontal="left" vertical="top"/>
    </xf>
    <xf numFmtId="173" fontId="42" fillId="3" borderId="0" xfId="52" applyFont="1" applyFill="1" applyBorder="1" applyAlignment="1">
      <alignment horizontal="center" wrapText="1"/>
    </xf>
    <xf numFmtId="173" fontId="35" fillId="3" borderId="5" xfId="52" applyFont="1" applyFill="1" applyBorder="1" applyAlignment="1">
      <alignment horizontal="center" wrapText="1"/>
    </xf>
    <xf numFmtId="0" fontId="33" fillId="3" borderId="0" xfId="52" applyNumberFormat="1" applyFont="1" applyFill="1" applyAlignment="1">
      <alignment horizontal="center"/>
    </xf>
    <xf numFmtId="173" fontId="32" fillId="3" borderId="0" xfId="52" applyFont="1" applyFill="1" applyAlignment="1">
      <alignment vertical="top" wrapText="1"/>
    </xf>
    <xf numFmtId="173" fontId="32" fillId="3" borderId="0" xfId="52" applyFont="1" applyFill="1" applyAlignment="1">
      <alignment wrapText="1"/>
    </xf>
    <xf numFmtId="183" fontId="32" fillId="3" borderId="17" xfId="54" applyNumberFormat="1" applyFont="1" applyFill="1" applyBorder="1" applyAlignment="1">
      <alignment horizontal="center"/>
    </xf>
    <xf numFmtId="173" fontId="32" fillId="3" borderId="18" xfId="52" applyFont="1" applyFill="1" applyBorder="1" applyAlignment="1"/>
    <xf numFmtId="183" fontId="32" fillId="3" borderId="19" xfId="54" applyNumberFormat="1" applyFont="1" applyFill="1" applyBorder="1" applyAlignment="1">
      <alignment horizontal="center"/>
    </xf>
    <xf numFmtId="173" fontId="32" fillId="3" borderId="20" xfId="52" applyFont="1" applyFill="1" applyBorder="1" applyAlignment="1"/>
    <xf numFmtId="183" fontId="32" fillId="3" borderId="21" xfId="52" applyNumberFormat="1" applyFont="1" applyFill="1" applyBorder="1" applyAlignment="1">
      <alignment horizontal="center"/>
    </xf>
    <xf numFmtId="183" fontId="32" fillId="5" borderId="21" xfId="44" applyNumberFormat="1" applyFont="1" applyFill="1" applyBorder="1" applyAlignment="1">
      <alignment horizontal="center"/>
    </xf>
    <xf numFmtId="185" fontId="32" fillId="3" borderId="20" xfId="52" applyNumberFormat="1" applyFont="1" applyFill="1" applyBorder="1" applyAlignment="1">
      <alignment horizontal="left"/>
    </xf>
    <xf numFmtId="173" fontId="33" fillId="3" borderId="22" xfId="52" applyFont="1" applyFill="1" applyBorder="1" applyAlignment="1">
      <alignment horizontal="center"/>
    </xf>
    <xf numFmtId="173" fontId="33" fillId="3" borderId="23" xfId="52" applyFont="1" applyFill="1" applyBorder="1" applyAlignment="1"/>
    <xf numFmtId="173" fontId="49" fillId="3" borderId="0" xfId="52" applyFont="1" applyFill="1" applyAlignment="1"/>
    <xf numFmtId="0" fontId="33" fillId="3" borderId="0" xfId="52" applyNumberFormat="1" applyFont="1" applyFill="1" applyAlignment="1">
      <alignment horizontal="left"/>
    </xf>
    <xf numFmtId="0" fontId="33" fillId="3" borderId="0" xfId="52" applyNumberFormat="1" applyFont="1" applyFill="1" applyAlignment="1"/>
    <xf numFmtId="174" fontId="9" fillId="5" borderId="0" xfId="4" applyNumberFormat="1" applyFont="1" applyFill="1" applyBorder="1" applyAlignment="1" applyProtection="1">
      <protection locked="0"/>
    </xf>
    <xf numFmtId="174" fontId="9" fillId="5" borderId="1" xfId="4" applyNumberFormat="1" applyFont="1" applyFill="1" applyBorder="1" applyAlignment="1" applyProtection="1">
      <protection locked="0"/>
    </xf>
    <xf numFmtId="174" fontId="9" fillId="0" borderId="0" xfId="25" applyNumberFormat="1" applyFont="1" applyAlignment="1" applyProtection="1"/>
    <xf numFmtId="180" fontId="9" fillId="2" borderId="0" xfId="25" applyNumberFormat="1" applyFont="1" applyFill="1" applyAlignment="1" applyProtection="1">
      <protection locked="0"/>
    </xf>
    <xf numFmtId="174" fontId="9" fillId="0" borderId="0" xfId="28" applyNumberFormat="1" applyFont="1" applyFill="1" applyAlignment="1" applyProtection="1">
      <alignment horizontal="right"/>
    </xf>
    <xf numFmtId="174" fontId="9" fillId="0" borderId="0" xfId="28" applyNumberFormat="1" applyFont="1" applyAlignment="1" applyProtection="1"/>
    <xf numFmtId="174" fontId="9" fillId="0" borderId="0" xfId="28" applyNumberFormat="1" applyFont="1" applyFill="1" applyAlignment="1" applyProtection="1"/>
    <xf numFmtId="174" fontId="9" fillId="0" borderId="0" xfId="28" applyNumberFormat="1" applyFont="1" applyBorder="1" applyAlignment="1" applyProtection="1"/>
    <xf numFmtId="174" fontId="9" fillId="2" borderId="0" xfId="28" applyNumberFormat="1" applyFont="1" applyFill="1" applyBorder="1" applyAlignment="1" applyProtection="1">
      <protection locked="0"/>
    </xf>
    <xf numFmtId="174" fontId="9" fillId="0" borderId="2" xfId="28" applyNumberFormat="1" applyFont="1" applyFill="1" applyBorder="1" applyAlignment="1" applyProtection="1"/>
    <xf numFmtId="174" fontId="9" fillId="0" borderId="1" xfId="28" applyNumberFormat="1" applyFont="1" applyFill="1" applyBorder="1" applyAlignment="1" applyProtection="1"/>
    <xf numFmtId="174" fontId="9" fillId="0" borderId="0" xfId="28" applyNumberFormat="1" applyFont="1" applyAlignment="1" applyProtection="1">
      <protection locked="0"/>
    </xf>
    <xf numFmtId="174" fontId="9" fillId="0" borderId="1" xfId="28" applyNumberFormat="1" applyFont="1" applyBorder="1" applyAlignment="1" applyProtection="1"/>
    <xf numFmtId="174" fontId="9" fillId="0" borderId="0" xfId="28" applyNumberFormat="1" applyFont="1" applyFill="1" applyBorder="1" applyAlignment="1" applyProtection="1"/>
    <xf numFmtId="174" fontId="9" fillId="0" borderId="0" xfId="28" applyNumberFormat="1" applyFont="1" applyBorder="1" applyAlignment="1" applyProtection="1">
      <protection locked="0"/>
    </xf>
    <xf numFmtId="174" fontId="9" fillId="0" borderId="0" xfId="28" applyNumberFormat="1" applyFont="1" applyFill="1" applyAlignment="1" applyProtection="1">
      <protection locked="0"/>
    </xf>
    <xf numFmtId="174" fontId="9" fillId="2" borderId="1" xfId="28" applyNumberFormat="1" applyFont="1" applyFill="1" applyBorder="1" applyAlignment="1" applyProtection="1">
      <protection locked="0"/>
    </xf>
    <xf numFmtId="174" fontId="9" fillId="2" borderId="0" xfId="28" applyNumberFormat="1" applyFont="1" applyFill="1" applyAlignment="1" applyProtection="1">
      <protection locked="0"/>
    </xf>
    <xf numFmtId="9" fontId="9" fillId="5" borderId="0" xfId="29" applyFont="1" applyFill="1" applyAlignment="1" applyProtection="1">
      <protection locked="0"/>
    </xf>
    <xf numFmtId="10" fontId="9" fillId="5" borderId="0" xfId="29" applyNumberFormat="1" applyFont="1" applyFill="1" applyAlignment="1" applyProtection="1">
      <protection locked="0"/>
    </xf>
    <xf numFmtId="177" fontId="9" fillId="2" borderId="0" xfId="1" applyNumberFormat="1" applyFont="1" applyFill="1" applyBorder="1" applyAlignment="1" applyProtection="1">
      <protection locked="0"/>
    </xf>
    <xf numFmtId="9" fontId="9" fillId="2" borderId="0" xfId="29" applyFont="1" applyFill="1" applyAlignment="1" applyProtection="1">
      <protection locked="0"/>
    </xf>
    <xf numFmtId="10" fontId="9" fillId="2" borderId="0" xfId="29" applyNumberFormat="1" applyFont="1" applyFill="1" applyAlignment="1" applyProtection="1">
      <protection locked="0"/>
    </xf>
    <xf numFmtId="174" fontId="9" fillId="3" borderId="0" xfId="28" applyNumberFormat="1" applyFont="1" applyFill="1" applyAlignment="1" applyProtection="1"/>
    <xf numFmtId="174" fontId="19" fillId="0" borderId="1" xfId="28" applyNumberFormat="1" applyFont="1" applyBorder="1" applyAlignment="1" applyProtection="1">
      <protection locked="0"/>
    </xf>
    <xf numFmtId="174" fontId="9" fillId="0" borderId="1" xfId="28" applyNumberFormat="1" applyFont="1" applyBorder="1" applyAlignment="1" applyProtection="1">
      <protection locked="0"/>
    </xf>
    <xf numFmtId="174" fontId="9" fillId="0" borderId="2" xfId="28" applyNumberFormat="1" applyFont="1" applyBorder="1" applyAlignment="1" applyProtection="1"/>
    <xf numFmtId="173" fontId="9" fillId="3" borderId="0" xfId="52" applyFont="1" applyFill="1" applyBorder="1" applyAlignment="1">
      <alignment vertical="top"/>
    </xf>
    <xf numFmtId="0" fontId="34" fillId="0" borderId="0" xfId="33" applyFont="1" applyAlignment="1">
      <alignment horizontal="center" vertical="top"/>
    </xf>
    <xf numFmtId="0" fontId="32" fillId="0" borderId="0" xfId="33" applyFont="1" applyAlignment="1">
      <alignment horizontal="left" vertical="top" wrapText="1"/>
    </xf>
    <xf numFmtId="0" fontId="26" fillId="0" borderId="0" xfId="33" applyFont="1" applyAlignment="1">
      <alignment horizontal="left" wrapText="1"/>
    </xf>
    <xf numFmtId="0" fontId="26" fillId="0" borderId="5" xfId="50" applyFont="1" applyBorder="1" applyAlignment="1">
      <alignment horizontal="center"/>
    </xf>
    <xf numFmtId="0" fontId="33" fillId="0" borderId="5" xfId="18" applyFont="1" applyBorder="1" applyAlignment="1">
      <alignment horizontal="center"/>
    </xf>
    <xf numFmtId="173" fontId="18" fillId="6" borderId="0" xfId="0" applyFont="1" applyFill="1" applyAlignment="1" applyProtection="1">
      <protection locked="0"/>
    </xf>
    <xf numFmtId="174" fontId="21" fillId="6" borderId="0" xfId="55" applyNumberFormat="1" applyFont="1" applyFill="1" applyProtection="1">
      <protection locked="0"/>
    </xf>
    <xf numFmtId="174" fontId="21" fillId="6" borderId="0" xfId="55" applyNumberFormat="1" applyFont="1" applyFill="1" applyAlignment="1" applyProtection="1">
      <protection locked="0"/>
    </xf>
    <xf numFmtId="173" fontId="9" fillId="6" borderId="0" xfId="0" applyFont="1" applyFill="1" applyProtection="1">
      <protection locked="0"/>
    </xf>
    <xf numFmtId="174" fontId="9" fillId="6" borderId="0" xfId="55" applyNumberFormat="1" applyFont="1" applyFill="1" applyProtection="1">
      <protection locked="0"/>
    </xf>
    <xf numFmtId="174" fontId="9" fillId="6" borderId="0" xfId="55" applyNumberFormat="1" applyFont="1" applyFill="1" applyAlignment="1" applyProtection="1">
      <protection locked="0"/>
    </xf>
    <xf numFmtId="0" fontId="27" fillId="6" borderId="0" xfId="0" applyNumberFormat="1" applyFont="1" applyFill="1" applyAlignment="1" applyProtection="1">
      <alignment horizontal="center"/>
      <protection locked="0"/>
    </xf>
    <xf numFmtId="9" fontId="9" fillId="6" borderId="0" xfId="54" applyFont="1" applyFill="1" applyAlignment="1" applyProtection="1">
      <alignment horizontal="center"/>
      <protection locked="0"/>
    </xf>
    <xf numFmtId="173" fontId="30" fillId="6" borderId="0" xfId="0" applyFont="1" applyFill="1" applyProtection="1">
      <protection locked="0"/>
    </xf>
    <xf numFmtId="170" fontId="9" fillId="6" borderId="0" xfId="0" applyNumberFormat="1" applyFont="1" applyFill="1" applyAlignment="1" applyProtection="1">
      <protection locked="0"/>
    </xf>
    <xf numFmtId="170" fontId="18" fillId="6" borderId="0" xfId="0" applyNumberFormat="1" applyFont="1" applyFill="1" applyAlignment="1" applyProtection="1">
      <protection locked="0"/>
    </xf>
    <xf numFmtId="9" fontId="9" fillId="6" borderId="0" xfId="54" applyNumberFormat="1" applyFont="1" applyFill="1" applyAlignment="1" applyProtection="1">
      <alignment horizontal="center"/>
      <protection locked="0"/>
    </xf>
    <xf numFmtId="10" fontId="9" fillId="6" borderId="0" xfId="29" applyNumberFormat="1" applyFont="1" applyFill="1" applyAlignment="1" applyProtection="1">
      <alignment horizontal="center"/>
      <protection locked="0"/>
    </xf>
    <xf numFmtId="10" fontId="9" fillId="6" borderId="0" xfId="54" applyNumberFormat="1" applyFont="1" applyFill="1" applyAlignment="1" applyProtection="1">
      <alignment horizontal="center"/>
      <protection locked="0"/>
    </xf>
    <xf numFmtId="9" fontId="9" fillId="6" borderId="0" xfId="29" applyNumberFormat="1" applyFont="1" applyFill="1" applyAlignment="1" applyProtection="1">
      <alignment horizontal="center"/>
      <protection locked="0"/>
    </xf>
    <xf numFmtId="9" fontId="9" fillId="6" borderId="0" xfId="29" applyNumberFormat="1" applyFont="1" applyFill="1" applyAlignment="1" applyProtection="1">
      <protection locked="0"/>
    </xf>
    <xf numFmtId="9" fontId="9" fillId="6" borderId="0" xfId="0" applyNumberFormat="1" applyFont="1" applyFill="1" applyAlignment="1" applyProtection="1">
      <protection locked="0"/>
    </xf>
    <xf numFmtId="174" fontId="9" fillId="6" borderId="0" xfId="28" applyNumberFormat="1" applyFont="1" applyFill="1" applyAlignment="1" applyProtection="1">
      <protection locked="0"/>
    </xf>
    <xf numFmtId="174" fontId="26" fillId="5" borderId="0" xfId="44" applyNumberFormat="1" applyFont="1" applyFill="1" applyAlignment="1">
      <alignment horizontal="center"/>
    </xf>
    <xf numFmtId="0" fontId="43" fillId="0" borderId="0" xfId="6" applyFont="1" applyAlignment="1">
      <alignment horizontal="center" vertical="top"/>
    </xf>
    <xf numFmtId="186" fontId="9" fillId="3" borderId="7" xfId="26" applyNumberFormat="1" applyFont="1" applyFill="1" applyBorder="1" applyAlignment="1">
      <alignment horizontal="center"/>
    </xf>
    <xf numFmtId="186" fontId="9" fillId="3" borderId="9" xfId="26" applyNumberFormat="1" applyFont="1" applyFill="1" applyBorder="1" applyAlignment="1">
      <alignment horizontal="center"/>
    </xf>
    <xf numFmtId="174" fontId="35" fillId="4" borderId="0" xfId="57" applyNumberFormat="1" applyFont="1" applyFill="1" applyBorder="1" applyAlignment="1">
      <alignment vertical="top"/>
    </xf>
    <xf numFmtId="173" fontId="9" fillId="6" borderId="0" xfId="25" applyFont="1" applyFill="1" applyAlignment="1" applyProtection="1">
      <protection locked="0"/>
    </xf>
    <xf numFmtId="9" fontId="9" fillId="6" borderId="0" xfId="29" applyFont="1" applyFill="1" applyAlignment="1" applyProtection="1">
      <alignment horizontal="center"/>
      <protection locked="0"/>
    </xf>
    <xf numFmtId="9" fontId="9" fillId="6" borderId="0" xfId="29" applyFont="1" applyFill="1" applyAlignment="1" applyProtection="1">
      <protection locked="0"/>
    </xf>
    <xf numFmtId="0" fontId="33" fillId="0" borderId="0" xfId="19" applyFont="1" applyAlignment="1">
      <alignment horizontal="right"/>
    </xf>
    <xf numFmtId="0" fontId="33" fillId="3" borderId="0" xfId="59" applyNumberFormat="1" applyFont="1" applyFill="1" applyAlignment="1"/>
    <xf numFmtId="0" fontId="33" fillId="3" borderId="0" xfId="59" applyNumberFormat="1" applyFont="1" applyFill="1" applyAlignment="1">
      <alignment horizontal="right"/>
    </xf>
    <xf numFmtId="0" fontId="26" fillId="3" borderId="0" xfId="33" applyFont="1" applyFill="1" applyAlignment="1">
      <alignment horizontal="center" vertical="center"/>
    </xf>
    <xf numFmtId="173" fontId="0" fillId="0" borderId="0" xfId="0" applyFill="1" applyBorder="1" applyAlignment="1">
      <alignment horizontal="left" vertical="top"/>
    </xf>
    <xf numFmtId="173" fontId="55" fillId="0" borderId="0" xfId="0" applyFont="1" applyFill="1" applyBorder="1" applyAlignment="1">
      <alignment horizontal="left" vertical="top"/>
    </xf>
    <xf numFmtId="173" fontId="41" fillId="0" borderId="0" xfId="0" applyFont="1" applyFill="1" applyBorder="1" applyAlignment="1">
      <alignment horizontal="left" vertical="top"/>
    </xf>
    <xf numFmtId="173" fontId="56" fillId="0" borderId="0" xfId="0" applyFont="1" applyFill="1" applyBorder="1" applyAlignment="1">
      <alignment horizontal="left" vertical="top"/>
    </xf>
    <xf numFmtId="173" fontId="41" fillId="0" borderId="0" xfId="0" applyFont="1" applyFill="1" applyBorder="1" applyAlignment="1">
      <alignment horizontal="left" vertical="top" wrapText="1"/>
    </xf>
    <xf numFmtId="0" fontId="56" fillId="0" borderId="0" xfId="0" applyNumberFormat="1" applyFont="1" applyFill="1" applyBorder="1" applyAlignment="1">
      <alignment horizontal="left" vertical="top"/>
    </xf>
    <xf numFmtId="173" fontId="58" fillId="0" borderId="0" xfId="130" applyFont="1" applyFill="1" applyBorder="1" applyAlignment="1">
      <alignment horizontal="left" vertical="top"/>
    </xf>
    <xf numFmtId="173" fontId="41" fillId="0" borderId="0" xfId="0" applyFont="1" applyFill="1" applyBorder="1" applyAlignment="1">
      <alignment horizontal="left" vertical="top" wrapText="1"/>
    </xf>
    <xf numFmtId="0" fontId="56" fillId="0" borderId="0" xfId="0" applyNumberFormat="1" applyFont="1" applyFill="1" applyBorder="1" applyAlignment="1">
      <alignment horizontal="left" vertical="top" wrapText="1"/>
    </xf>
    <xf numFmtId="173" fontId="0" fillId="0" borderId="0" xfId="0" applyAlignment="1">
      <alignment horizontal="left" vertical="top" wrapText="1"/>
    </xf>
    <xf numFmtId="0" fontId="9" fillId="0" borderId="0" xfId="25" applyNumberFormat="1" applyFont="1" applyFill="1" applyAlignment="1" applyProtection="1">
      <alignment vertical="top" wrapText="1"/>
      <protection locked="0"/>
    </xf>
    <xf numFmtId="0" fontId="9" fillId="0" borderId="0" xfId="25" applyNumberFormat="1" applyFont="1" applyFill="1" applyAlignment="1" applyProtection="1">
      <alignment horizontal="right"/>
      <protection locked="0"/>
    </xf>
    <xf numFmtId="0" fontId="9" fillId="0" borderId="0" xfId="25" applyNumberFormat="1" applyFont="1" applyFill="1" applyAlignment="1" applyProtection="1">
      <alignment horizontal="left" wrapText="1"/>
      <protection locked="0"/>
    </xf>
    <xf numFmtId="0" fontId="9" fillId="3" borderId="0" xfId="25" applyNumberFormat="1" applyFont="1" applyFill="1" applyAlignment="1" applyProtection="1">
      <alignment vertical="top" wrapText="1"/>
      <protection locked="0"/>
    </xf>
    <xf numFmtId="0" fontId="14" fillId="3" borderId="0" xfId="25" applyNumberFormat="1" applyFont="1" applyFill="1" applyAlignment="1" applyProtection="1">
      <alignment vertical="top" wrapText="1"/>
      <protection locked="0"/>
    </xf>
    <xf numFmtId="0" fontId="9" fillId="3" borderId="0" xfId="25" applyNumberFormat="1" applyFont="1" applyFill="1" applyAlignment="1" applyProtection="1">
      <alignment horizontal="left" vertical="top" wrapText="1"/>
      <protection locked="0"/>
    </xf>
    <xf numFmtId="173" fontId="9" fillId="0" borderId="0" xfId="25" applyFont="1" applyAlignment="1" applyProtection="1">
      <alignment horizontal="left" vertical="top" wrapText="1"/>
      <protection locked="0"/>
    </xf>
    <xf numFmtId="0" fontId="9" fillId="0" borderId="0" xfId="27" applyNumberFormat="1" applyFont="1" applyFill="1" applyAlignment="1" applyProtection="1">
      <alignment wrapText="1"/>
      <protection locked="0"/>
    </xf>
    <xf numFmtId="173" fontId="20" fillId="0" borderId="0" xfId="25" applyAlignment="1" applyProtection="1">
      <alignment wrapText="1"/>
      <protection locked="0"/>
    </xf>
    <xf numFmtId="0" fontId="9" fillId="0" borderId="0" xfId="25" applyNumberFormat="1" applyFont="1" applyFill="1" applyAlignment="1" applyProtection="1">
      <alignment horizontal="left" vertical="top" wrapText="1"/>
      <protection locked="0"/>
    </xf>
    <xf numFmtId="173" fontId="9" fillId="0" borderId="0" xfId="25" applyFont="1" applyFill="1" applyAlignment="1" applyProtection="1">
      <alignment horizontal="left" vertical="top" wrapText="1"/>
      <protection locked="0"/>
    </xf>
    <xf numFmtId="0" fontId="14" fillId="0" borderId="0" xfId="25" applyNumberFormat="1" applyFont="1" applyFill="1" applyAlignment="1" applyProtection="1">
      <alignment horizontal="left" vertical="top" wrapText="1"/>
      <protection locked="0"/>
    </xf>
    <xf numFmtId="173" fontId="19" fillId="0" borderId="0" xfId="25" applyFont="1" applyAlignment="1" applyProtection="1">
      <alignment horizontal="left" vertical="top" wrapText="1"/>
      <protection locked="0"/>
    </xf>
    <xf numFmtId="173" fontId="9" fillId="0" borderId="0" xfId="30" applyFont="1" applyFill="1" applyBorder="1" applyAlignment="1">
      <alignment horizontal="left"/>
    </xf>
    <xf numFmtId="173" fontId="9" fillId="0" borderId="0" xfId="30" applyFont="1" applyFill="1" applyBorder="1" applyAlignment="1">
      <alignment horizontal="left" vertical="top" wrapText="1"/>
    </xf>
    <xf numFmtId="173" fontId="9" fillId="3" borderId="0" xfId="30" applyFont="1" applyFill="1" applyBorder="1" applyAlignment="1">
      <alignment horizontal="left" vertical="top" wrapText="1"/>
    </xf>
    <xf numFmtId="173" fontId="9" fillId="8" borderId="0" xfId="30" applyFont="1" applyFill="1" applyBorder="1" applyAlignment="1">
      <alignment horizontal="center" vertical="top"/>
    </xf>
    <xf numFmtId="173" fontId="9" fillId="0" borderId="0" xfId="30" applyFont="1" applyFill="1" applyBorder="1" applyAlignment="1">
      <alignment horizontal="center" vertical="top"/>
    </xf>
    <xf numFmtId="173" fontId="10" fillId="8" borderId="0" xfId="30" applyFont="1" applyFill="1" applyBorder="1" applyAlignment="1">
      <alignment horizontal="center" vertical="top"/>
    </xf>
    <xf numFmtId="173" fontId="9" fillId="8" borderId="0" xfId="30" quotePrefix="1" applyFont="1" applyFill="1" applyBorder="1" applyAlignment="1">
      <alignment horizontal="left" vertical="top" wrapText="1"/>
    </xf>
    <xf numFmtId="173" fontId="9" fillId="8" borderId="0" xfId="30" applyFont="1" applyFill="1" applyBorder="1" applyAlignment="1">
      <alignment horizontal="left" vertical="top"/>
    </xf>
    <xf numFmtId="0" fontId="32" fillId="2" borderId="0" xfId="34" applyNumberFormat="1" applyFont="1" applyFill="1" applyBorder="1" applyAlignment="1">
      <alignment horizontal="left" vertical="top" wrapText="1"/>
    </xf>
    <xf numFmtId="0" fontId="32" fillId="0" borderId="0" xfId="6" applyFont="1" applyAlignment="1">
      <alignment horizontal="left" vertical="top" wrapText="1"/>
    </xf>
    <xf numFmtId="0" fontId="9" fillId="2" borderId="0" xfId="34" applyNumberFormat="1" applyFont="1" applyFill="1" applyBorder="1" applyAlignment="1">
      <alignment horizontal="left" vertical="top" wrapText="1"/>
    </xf>
    <xf numFmtId="0" fontId="34" fillId="0" borderId="0" xfId="33" applyFont="1" applyAlignment="1">
      <alignment horizontal="center" vertical="top"/>
    </xf>
    <xf numFmtId="0" fontId="32" fillId="3" borderId="0" xfId="34" applyNumberFormat="1" applyFont="1" applyFill="1" applyBorder="1" applyAlignment="1">
      <alignment horizontal="left" vertical="top" wrapText="1"/>
    </xf>
    <xf numFmtId="0" fontId="35" fillId="3" borderId="0" xfId="34" applyNumberFormat="1" applyFont="1" applyFill="1" applyBorder="1" applyAlignment="1">
      <alignment horizontal="left" vertical="top" wrapText="1"/>
    </xf>
    <xf numFmtId="0" fontId="32" fillId="5" borderId="0" xfId="34" applyNumberFormat="1" applyFont="1" applyFill="1" applyBorder="1" applyAlignment="1">
      <alignment horizontal="left" vertical="top" wrapText="1"/>
    </xf>
    <xf numFmtId="0" fontId="35" fillId="5" borderId="0" xfId="34" applyNumberFormat="1" applyFont="1" applyFill="1" applyBorder="1" applyAlignment="1">
      <alignment horizontal="left" vertical="top" wrapText="1"/>
    </xf>
    <xf numFmtId="0" fontId="9" fillId="5" borderId="0" xfId="6" applyFont="1" applyFill="1" applyAlignment="1">
      <alignment horizontal="left" vertical="top" wrapText="1"/>
    </xf>
    <xf numFmtId="0" fontId="32" fillId="0" borderId="0" xfId="18" applyFont="1" applyAlignment="1">
      <alignment horizontal="left" vertical="top" wrapText="1"/>
    </xf>
    <xf numFmtId="0" fontId="32" fillId="0" borderId="0" xfId="33" applyFont="1" applyAlignment="1">
      <alignment horizontal="left" vertical="top" wrapText="1"/>
    </xf>
    <xf numFmtId="0" fontId="34" fillId="0" borderId="0" xfId="33" applyFont="1" applyAlignment="1">
      <alignment horizontal="left" wrapText="1"/>
    </xf>
    <xf numFmtId="0" fontId="26" fillId="0" borderId="0" xfId="33" applyFont="1" applyAlignment="1">
      <alignment horizontal="left" wrapText="1"/>
    </xf>
    <xf numFmtId="0" fontId="32" fillId="5" borderId="0" xfId="33" applyFont="1" applyFill="1" applyAlignment="1">
      <alignment horizontal="left" vertical="top" wrapText="1"/>
    </xf>
    <xf numFmtId="0" fontId="26" fillId="0" borderId="0" xfId="41" applyFont="1" applyAlignment="1">
      <alignment horizontal="left" vertical="top" wrapText="1"/>
    </xf>
    <xf numFmtId="0" fontId="26" fillId="5" borderId="0" xfId="41" applyFont="1" applyFill="1" applyAlignment="1">
      <alignment horizontal="left" vertical="top" wrapText="1"/>
    </xf>
    <xf numFmtId="0" fontId="26" fillId="0" borderId="5" xfId="50" applyFont="1" applyBorder="1" applyAlignment="1">
      <alignment horizontal="center"/>
    </xf>
    <xf numFmtId="0" fontId="26" fillId="5" borderId="0" xfId="35" applyFont="1" applyFill="1" applyAlignment="1">
      <alignment horizontal="left" vertical="center" wrapText="1"/>
    </xf>
    <xf numFmtId="0" fontId="32" fillId="0" borderId="0" xfId="18" applyFont="1" applyAlignment="1">
      <alignment vertical="top" wrapText="1"/>
    </xf>
    <xf numFmtId="0" fontId="32" fillId="0" borderId="0" xfId="18" applyFont="1" applyAlignment="1">
      <alignment vertical="top"/>
    </xf>
    <xf numFmtId="0" fontId="33" fillId="0" borderId="5" xfId="18" applyFont="1" applyBorder="1" applyAlignment="1">
      <alignment horizontal="center"/>
    </xf>
    <xf numFmtId="0" fontId="42" fillId="4" borderId="0" xfId="57" applyFont="1" applyFill="1" applyBorder="1" applyAlignment="1">
      <alignment horizontal="center" vertical="top"/>
    </xf>
    <xf numFmtId="0" fontId="33" fillId="0" borderId="0" xfId="52" applyNumberFormat="1" applyFont="1" applyAlignment="1">
      <alignment horizontal="left"/>
    </xf>
    <xf numFmtId="0" fontId="33" fillId="0" borderId="0" xfId="52" applyNumberFormat="1" applyFont="1" applyFill="1" applyAlignment="1">
      <alignment horizontal="left"/>
    </xf>
    <xf numFmtId="0" fontId="33" fillId="0" borderId="0" xfId="52" applyNumberFormat="1" applyFont="1" applyFill="1" applyAlignment="1">
      <alignment horizontal="center"/>
    </xf>
    <xf numFmtId="173" fontId="42" fillId="0" borderId="0" xfId="52" applyFont="1" applyFill="1" applyBorder="1" applyAlignment="1">
      <alignment horizontal="center"/>
    </xf>
    <xf numFmtId="0" fontId="32" fillId="3" borderId="0" xfId="19" applyFont="1" applyFill="1" applyAlignment="1">
      <alignment horizontal="left" vertical="top" wrapText="1"/>
    </xf>
    <xf numFmtId="0" fontId="26" fillId="3" borderId="0" xfId="33" applyFont="1" applyFill="1" applyAlignment="1">
      <alignment horizontal="left" vertical="top" wrapText="1"/>
    </xf>
    <xf numFmtId="174" fontId="26" fillId="3" borderId="0" xfId="46" applyNumberFormat="1" applyFont="1" applyFill="1" applyBorder="1" applyAlignment="1">
      <alignment horizontal="center" vertical="center" wrapText="1"/>
    </xf>
    <xf numFmtId="174" fontId="26" fillId="3" borderId="5" xfId="46" applyNumberFormat="1" applyFont="1" applyFill="1" applyBorder="1" applyAlignment="1">
      <alignment horizontal="center" vertical="center" wrapText="1"/>
    </xf>
    <xf numFmtId="0" fontId="33" fillId="3" borderId="0" xfId="59" applyNumberFormat="1" applyFont="1" applyFill="1" applyAlignment="1">
      <alignment horizontal="left"/>
    </xf>
    <xf numFmtId="0" fontId="26" fillId="3" borderId="0" xfId="33" applyFont="1" applyFill="1" applyAlignment="1">
      <alignment horizontal="left" wrapText="1"/>
    </xf>
    <xf numFmtId="0" fontId="33" fillId="3" borderId="0" xfId="52" applyNumberFormat="1" applyFont="1" applyFill="1" applyAlignment="1">
      <alignment horizontal="left"/>
    </xf>
    <xf numFmtId="0" fontId="32" fillId="3" borderId="0" xfId="6" applyFont="1" applyFill="1" applyAlignment="1">
      <alignment horizontal="left" wrapText="1"/>
    </xf>
    <xf numFmtId="0" fontId="32" fillId="3" borderId="0" xfId="6" applyFont="1" applyFill="1" applyAlignment="1">
      <alignment horizontal="center" wrapText="1"/>
    </xf>
    <xf numFmtId="0" fontId="33" fillId="3" borderId="0" xfId="6" applyFont="1" applyFill="1" applyAlignment="1">
      <alignment horizontal="center" wrapText="1"/>
    </xf>
    <xf numFmtId="0" fontId="33" fillId="3" borderId="0" xfId="44" applyFont="1" applyFill="1" applyAlignment="1">
      <alignment horizontal="left"/>
    </xf>
    <xf numFmtId="173" fontId="43" fillId="0" borderId="0" xfId="30" applyFont="1" applyAlignment="1">
      <alignment horizontal="left" vertical="top" wrapText="1"/>
    </xf>
    <xf numFmtId="0" fontId="33" fillId="3" borderId="0" xfId="44" applyNumberFormat="1" applyFont="1" applyFill="1" applyAlignment="1">
      <alignment horizontal="left"/>
    </xf>
    <xf numFmtId="0" fontId="9" fillId="10" borderId="9" xfId="44" applyNumberFormat="1" applyFont="1" applyFill="1" applyBorder="1" applyAlignment="1">
      <alignment horizontal="center"/>
    </xf>
    <xf numFmtId="173" fontId="35" fillId="3" borderId="0" xfId="52" applyFont="1" applyFill="1" applyBorder="1" applyAlignment="1">
      <alignment horizontal="left" vertical="top" wrapText="1"/>
    </xf>
    <xf numFmtId="0" fontId="33" fillId="3" borderId="0" xfId="52" applyNumberFormat="1" applyFont="1" applyFill="1" applyAlignment="1">
      <alignment horizontal="center"/>
    </xf>
    <xf numFmtId="173" fontId="33" fillId="3" borderId="0" xfId="52" applyFont="1" applyFill="1" applyAlignment="1">
      <alignment horizontal="center" vertical="top" wrapText="1"/>
    </xf>
    <xf numFmtId="173" fontId="33" fillId="3" borderId="0" xfId="52" applyFont="1" applyFill="1" applyAlignment="1">
      <alignment horizontal="center" vertical="top"/>
    </xf>
    <xf numFmtId="173" fontId="35" fillId="3" borderId="0" xfId="52" applyFont="1" applyFill="1" applyBorder="1" applyAlignment="1">
      <alignment horizontal="left" vertical="top"/>
    </xf>
    <xf numFmtId="173" fontId="9" fillId="3" borderId="0" xfId="52" applyFont="1" applyFill="1" applyAlignment="1">
      <alignment horizontal="left"/>
    </xf>
    <xf numFmtId="173" fontId="39" fillId="3" borderId="0" xfId="52" applyFont="1" applyFill="1" applyBorder="1" applyAlignment="1">
      <alignment horizontal="right" vertical="top"/>
    </xf>
    <xf numFmtId="0" fontId="10" fillId="3" borderId="0" xfId="52" applyNumberFormat="1" applyFont="1" applyFill="1" applyAlignment="1">
      <alignment horizontal="right"/>
    </xf>
    <xf numFmtId="173" fontId="32" fillId="3" borderId="0" xfId="52" applyFont="1" applyFill="1" applyAlignment="1">
      <alignment horizontal="left" vertical="top" wrapText="1"/>
    </xf>
    <xf numFmtId="173" fontId="33" fillId="3" borderId="0" xfId="52" applyFont="1" applyFill="1" applyAlignment="1">
      <alignment horizontal="center"/>
    </xf>
    <xf numFmtId="173" fontId="33" fillId="3" borderId="1" xfId="52" applyFont="1" applyFill="1" applyBorder="1" applyAlignment="1">
      <alignment horizontal="center"/>
    </xf>
    <xf numFmtId="173" fontId="32" fillId="3" borderId="0" xfId="52" applyFont="1" applyFill="1" applyAlignment="1">
      <alignment horizontal="left"/>
    </xf>
  </cellXfs>
  <cellStyles count="131">
    <cellStyle name="Comma" xfId="28" builtinId="3"/>
    <cellStyle name="Comma [0] 2" xfId="111"/>
    <cellStyle name="Comma 107" xfId="99"/>
    <cellStyle name="Comma 11" xfId="103"/>
    <cellStyle name="Comma 2" xfId="4"/>
    <cellStyle name="Comma 2 2" xfId="5"/>
    <cellStyle name="Comma 2 3" xfId="60"/>
    <cellStyle name="Comma 21 2" xfId="14"/>
    <cellStyle name="Comma 21 2 2" xfId="45"/>
    <cellStyle name="Comma 21 2 2 2" xfId="121"/>
    <cellStyle name="Comma 21 2 2 3" xfId="86"/>
    <cellStyle name="Comma 21 2 3" xfId="68"/>
    <cellStyle name="Comma 21 2 4" xfId="73"/>
    <cellStyle name="Comma 27 2" xfId="12"/>
    <cellStyle name="Comma 27 2 2" xfId="46"/>
    <cellStyle name="Comma 27 2 2 2" xfId="119"/>
    <cellStyle name="Comma 27 2 2 3" xfId="87"/>
    <cellStyle name="Comma 27 2 3" xfId="71"/>
    <cellStyle name="Comma 3" xfId="38"/>
    <cellStyle name="Comma 3 2" xfId="48"/>
    <cellStyle name="Comma 3 2 2" xfId="117"/>
    <cellStyle name="Comma 3 2 3" xfId="89"/>
    <cellStyle name="Comma 3 3" xfId="126"/>
    <cellStyle name="Comma 4" xfId="55"/>
    <cellStyle name="Comma 5" xfId="64"/>
    <cellStyle name="Comma 5 2" xfId="94"/>
    <cellStyle name="Comma 6" xfId="110"/>
    <cellStyle name="Comma 7" xfId="67"/>
    <cellStyle name="Comma 88 2 2" xfId="21"/>
    <cellStyle name="Comma 88 2 2 2" xfId="24"/>
    <cellStyle name="Comma 88 2 2 2 2" xfId="34"/>
    <cellStyle name="Comma 88 2 2 2 2 2" xfId="81"/>
    <cellStyle name="Comma 88 2 2 2 3" xfId="114"/>
    <cellStyle name="Comma 88 2 2 2 4" xfId="79"/>
    <cellStyle name="Comma 88 2 2 3" xfId="76"/>
    <cellStyle name="Currency" xfId="1" builtinId="4"/>
    <cellStyle name="Currency [0] 2" xfId="109"/>
    <cellStyle name="Currency 10" xfId="31"/>
    <cellStyle name="Currency 2" xfId="53"/>
    <cellStyle name="Currency 3" xfId="58"/>
    <cellStyle name="Currency 3 2" xfId="92"/>
    <cellStyle name="Currency 4" xfId="108"/>
    <cellStyle name="Hyperlink" xfId="130" builtinId="8"/>
    <cellStyle name="Normal" xfId="0" builtinId="0"/>
    <cellStyle name="Normal 10" xfId="104"/>
    <cellStyle name="Normal 10 2" xfId="105"/>
    <cellStyle name="Normal 10 2 2" xfId="18"/>
    <cellStyle name="Normal 10 2 2 2" xfId="100"/>
    <cellStyle name="Normal 10 2 3 3" xfId="98"/>
    <cellStyle name="Normal 11" xfId="20"/>
    <cellStyle name="Normal 12" xfId="66"/>
    <cellStyle name="Normal 2" xfId="7"/>
    <cellStyle name="Normal 2 2" xfId="37"/>
    <cellStyle name="Normal 2 2 2" xfId="61"/>
    <cellStyle name="Normal 2 2 2 2" xfId="129"/>
    <cellStyle name="Normal 2 2 3" xfId="102"/>
    <cellStyle name="Normal 2 34" xfId="101"/>
    <cellStyle name="Normal 2 4" xfId="6"/>
    <cellStyle name="Normal 2 7" xfId="9"/>
    <cellStyle name="Normal 2 7 2" xfId="115"/>
    <cellStyle name="Normal 28 2" xfId="13"/>
    <cellStyle name="Normal 28 2 2" xfId="44"/>
    <cellStyle name="Normal 28 2 2 2" xfId="120"/>
    <cellStyle name="Normal 28 2 2 3" xfId="85"/>
    <cellStyle name="Normal 28 2 3" xfId="43"/>
    <cellStyle name="Normal 28 2 3 2" xfId="122"/>
    <cellStyle name="Normal 28 2 3 3" xfId="84"/>
    <cellStyle name="Normal 28 2 4" xfId="72"/>
    <cellStyle name="Normal 3" xfId="25"/>
    <cellStyle name="Normal 3 2" xfId="3"/>
    <cellStyle name="Normal 3 2 2" xfId="56"/>
    <cellStyle name="Normal 3 2 3" xfId="59"/>
    <cellStyle name="Normal 3 3" xfId="42"/>
    <cellStyle name="Normal 3 3 2" xfId="30"/>
    <cellStyle name="Normal 4" xfId="8"/>
    <cellStyle name="Normal 4 2" xfId="19"/>
    <cellStyle name="Normal 4 3" xfId="52"/>
    <cellStyle name="Normal 41 3" xfId="97"/>
    <cellStyle name="Normal 48 2 2" xfId="16"/>
    <cellStyle name="Normal 48 2 2 2" xfId="22"/>
    <cellStyle name="Normal 48 2 2 2 2" xfId="35"/>
    <cellStyle name="Normal 48 2 2 2 2 2" xfId="82"/>
    <cellStyle name="Normal 48 2 2 2 3" xfId="112"/>
    <cellStyle name="Normal 48 2 2 2 4" xfId="77"/>
    <cellStyle name="Normal 48 2 2 3" xfId="74"/>
    <cellStyle name="Normal 5" xfId="50"/>
    <cellStyle name="Normal 5 2" xfId="123"/>
    <cellStyle name="Normal 5 3" xfId="90"/>
    <cellStyle name="Normal 6" xfId="63"/>
    <cellStyle name="Normal 6 2" xfId="93"/>
    <cellStyle name="Normal 69 2" xfId="10"/>
    <cellStyle name="Normal 69 2 2" xfId="65"/>
    <cellStyle name="Normal 69 2 2 2" xfId="106"/>
    <cellStyle name="Normal 69 2 2 2 2" xfId="17"/>
    <cellStyle name="Normal 69 2 2 2 2 2" xfId="23"/>
    <cellStyle name="Normal 69 2 2 2 2 2 2" xfId="33"/>
    <cellStyle name="Normal 69 2 2 2 2 2 2 2" xfId="80"/>
    <cellStyle name="Normal 69 2 2 2 2 2 3" xfId="113"/>
    <cellStyle name="Normal 69 2 2 2 2 2 4" xfId="78"/>
    <cellStyle name="Normal 69 2 2 2 2 3" xfId="41"/>
    <cellStyle name="Normal 69 2 2 2 2 3 2" xfId="116"/>
    <cellStyle name="Normal 69 2 2 2 2 3 3" xfId="83"/>
    <cellStyle name="Normal 69 2 2 2 2 4" xfId="75"/>
    <cellStyle name="Normal 69 2 3" xfId="127"/>
    <cellStyle name="Normal 69 2 4" xfId="69"/>
    <cellStyle name="Normal 69 3 2" xfId="11"/>
    <cellStyle name="Normal 69 3 2 2" xfId="47"/>
    <cellStyle name="Normal 69 3 2 2 2" xfId="118"/>
    <cellStyle name="Normal 69 3 2 2 3" xfId="88"/>
    <cellStyle name="Normal 69 3 2 3" xfId="70"/>
    <cellStyle name="Normal 7" xfId="57"/>
    <cellStyle name="Normal_21 Exh B" xfId="40"/>
    <cellStyle name="Normal_Attachment O &amp; GG Final 11_11_09 2" xfId="27"/>
    <cellStyle name="Normal_Schedule O Info for Mike" xfId="36"/>
    <cellStyle name="Normal_SP ANCILLARIES_9-10(clean 9-19)(a)" xfId="49"/>
    <cellStyle name="Percent" xfId="29" builtinId="5"/>
    <cellStyle name="Percent 2" xfId="15"/>
    <cellStyle name="Percent 2 2" xfId="32"/>
    <cellStyle name="Percent 2 2 2" xfId="125"/>
    <cellStyle name="Percent 2 2 2 2" xfId="128"/>
    <cellStyle name="Percent 2 2 3" xfId="62"/>
    <cellStyle name="Percent 2 3" xfId="39"/>
    <cellStyle name="Percent 3" xfId="26"/>
    <cellStyle name="Percent 4" xfId="51"/>
    <cellStyle name="Percent 4 2" xfId="124"/>
    <cellStyle name="Percent 4 3" xfId="91"/>
    <cellStyle name="Percent 5" xfId="54"/>
    <cellStyle name="Percent 6" xfId="96"/>
    <cellStyle name="Percent 7" xfId="107"/>
    <cellStyle name="Style 1" xfId="2"/>
    <cellStyle name="Title 2 8" xfId="9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theme" Target="theme/theme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5</xdr:col>
      <xdr:colOff>666750</xdr:colOff>
      <xdr:row>0</xdr:row>
      <xdr:rowOff>180975</xdr:rowOff>
    </xdr:from>
    <xdr:to>
      <xdr:col>9</xdr:col>
      <xdr:colOff>398164</xdr:colOff>
      <xdr:row>49</xdr:row>
      <xdr:rowOff>39545</xdr:rowOff>
    </xdr:to>
    <xdr:pic>
      <xdr:nvPicPr>
        <xdr:cNvPr id="5" name="Picture 4"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0" y="180975"/>
          <a:ext cx="4998739" cy="104694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onmfsibk04\dig$\U%20K\1999\Daisy\Cambridge\models\integrated%20merger%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r15.deloitteonline.com/clients/C/CSFB/CSFB%20-%202003/Technology/DCM/Federal%20K-1%20Module%20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Users\hendra\Library\Containers\com.apple.mail\Data\Library\Mail%20Downloads\08E0BB6F-8B07-4CFC-82CE-B0AE7DB216E0\Material%20Listing"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tycom.tycoelectronics.com/EXCEL/SLC2000/SLC2OC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EXCEL/SLC2000/SLC2OC12.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UNIT4PRF.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ORAS\Team\power\Tenaska\Project%20Mesa\Model\Mesa%20Model%200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ephir\ORGINT\Countries\Scandinavia%20&amp;%20Finland\molnlycke\Model\Project%20Moon%2027-10-2003%20v5%20-%20retunrs%20breakdown%20in%20dollar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HS80085\FRATS_GU$\Redbook\Redbook%202002\FixedAssets\Mar%202002-041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Users/jsaunders/Desktop/2.%20Republic/1.%20Section%20205%20Filings/1.%20Template%20Revisions/Final%20Template%20Attachments/1.%20Template/1.%20Excel/MSQUERY/XLQUERY.XLA"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Library" Target="MSQUERY/XLQUERY.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r15.deloitteonline.com/suep2/Susan%20Peters/16011510sincePetesdeparture/ACQ397S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jsaunders\Desktop\2.%20Republic\1.%20Section%20205%20Filings\1.%20Template%20Revisions\Final%20Template%20Attachments\1.%20Template\1.%20Excel\MSQUERY\XLQUERY.XLA"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Book11"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Contb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erver2\Worldox\suep2\Susan%20Peters\16011510sincePetesdeparture\ACQ397S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Models%20and%20Spreadsheets\Project%20Evaluation%20Model%20October%202001.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Worksheet%20in%20(C)%208510B%20Rental%20income%20Combined%20Leadsheet%20-%20LLC"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er15.deloitteonline.com/Docs/Clients/03552-s/wkpaper/0010358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ushouswfs1\sys1\Energy%20Port%20Strat%20&amp;%20Mgmt\Asset%20Valuation\Market\Models\DOCUME~1\santamej\LOCALS~1\Temp\RatingAgencyBU12-05%20Cin%20Curve%20Base%20Cas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SDEN0001\Data\Tax\CLIENTS\A-C\BetaWest\2003\DLJ%20Fund%20I%20DGM%202003-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pborrego/Desktop/02.%20KION/99.%20Research/01.%20Cognis%20Project/01.%20Step%201%20-%20category%20profile/Specification%20rationalisation/Spend%20analysis/Spend%20tree/Spend%20analysis%2016.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C)%20%20%20PY%208510A%20%20Rental%20Income%20Combined%20Leadsheet%20-%20FR%20LLC"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pborrego\Desktop\02.%20KION\99.%20Research\01.%20Cognis%20Project\01.%20Step%201%20-%20category%20profile\Specification%20rationalisation\Spend%20analysis\Spend%20tree\Spend%20analysis%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RAS\Team\Electron\3Q%202002%20final%20models\My%20Documents\bbEES\Valuations\ValuationsC\ORLANDOD4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Financing%20Plan\2009\Documents%20and%20Settings\pkettles\My%20Documents\By%20State\Minnesota\Documents%20and%20Settings\mnguyen\My%20Documents\c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RAS\Team\Electron\3Q%202002%20final%20models\My%20Documents\bbEES\Valuations\Orlando\ORLANDOD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RAS\Team\Electron\3Q%202002%20final%20models\My%20Documents\Orlando\Orlando%209-10-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ollab.amr.kpmg.com/TAS%20-%20Houston%20Valuation/Clients/2007%20Clients/LS%20Power/Analysis/Merchant%20BEV%20Model/LS%20Power%20Plant%20Merchant%20DCF%20w%20Terminal%20Value%20(Platts)%2009.2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TOC"/>
      <sheetName val="Assum"/>
      <sheetName val="sense"/>
      <sheetName val="disp"/>
      <sheetName val="Op-BS"/>
      <sheetName val="IS"/>
      <sheetName val="BSCF"/>
      <sheetName val="Ratios"/>
      <sheetName val="Matrix"/>
      <sheetName val="Contrib"/>
      <sheetName val="proforma"/>
      <sheetName val="AlbanyIS"/>
      <sheetName val="AlbanyBSCF"/>
      <sheetName val="AlbanyRat"/>
      <sheetName val="CambridgeIS"/>
      <sheetName val="CambridgeBSCF"/>
      <sheetName val="CambridgeRat"/>
      <sheetName val="LBO"/>
      <sheetName val="AcqBS"/>
      <sheetName val="integrated merger model"/>
      <sheetName val="Rent Per Lynette"/>
      <sheetName val="PU TB"/>
      <sheetName val="PO inv by state"/>
      <sheetName val="PO ltd TB 03"/>
      <sheetName val="Mult"/>
      <sheetName val="Sheet2"/>
      <sheetName val="WP S1 - Apportionment - Data"/>
      <sheetName val="Index"/>
      <sheetName val="Master Data"/>
      <sheetName val="SALT Summary Template"/>
      <sheetName val="List"/>
      <sheetName val="Sheet1"/>
      <sheetName val="Mánaðaryfirlit"/>
      <sheetName val="1601 Detail information"/>
      <sheetName val="1130 - US"/>
      <sheetName val="Lists"/>
      <sheetName val="Returns"/>
      <sheetName val="Base Model"/>
      <sheetName val="equity"/>
      <sheetName val="PAM1211"/>
      <sheetName val=""/>
      <sheetName val="Entity Maps"/>
      <sheetName val="Recipient and WHA Status Codes"/>
      <sheetName val="Other drop down options"/>
      <sheetName val="Exemption Codes"/>
      <sheetName val="Income Codes"/>
      <sheetName val="Available Mappings"/>
      <sheetName val="Margins"/>
      <sheetName val="Drop-Downs"/>
      <sheetName val="1042-S and 8805 Codes -Hidden"/>
      <sheetName val="Exemption Codes &amp; LOB Codes"/>
      <sheetName val="Capital Detail"/>
      <sheetName val="Master Footnotes "/>
      <sheetName val="Line 16 Scenairos"/>
      <sheetName val="926 Footnote (2)"/>
      <sheetName val="PTP-OZ"/>
      <sheetName val="PTP-Magnetar"/>
      <sheetName val="PTP CHILTON SMALL CAP"/>
      <sheetName val="PFIC (4)"/>
      <sheetName val="MBA Footnote"/>
      <sheetName val="ANNEXURE- A"/>
      <sheetName val="2006-16 FOF"/>
      <sheetName val="2006-16 NOTICE"/>
      <sheetName val="8886"/>
      <sheetName val="Mariner PFIC"/>
      <sheetName val="PFIC (3)"/>
      <sheetName val="PFIC"/>
      <sheetName val="ValueList_Helper"/>
      <sheetName val="Static"/>
      <sheetName val="Lookups"/>
      <sheetName val="Annual Assumptions"/>
      <sheetName val="INSTRUCTIONS"/>
      <sheetName val="Dates"/>
      <sheetName val="Product Sort"/>
      <sheetName val="--LEAD - Acctng Sort--"/>
      <sheetName val="PAM0611"/>
      <sheetName val="Dividend"/>
      <sheetName val="Aug"/>
      <sheetName val="B - Tax Basis"/>
      <sheetName val="C1"/>
      <sheetName val="199A"/>
      <sheetName val="AGM"/>
      <sheetName val="Drop Downs"/>
      <sheetName val="DT-Mappings"/>
      <sheetName val="Cash"/>
      <sheetName val="3800-003"/>
      <sheetName val="One day, Seven day, and Seven C"/>
      <sheetName val="U.S ILD"/>
      <sheetName val="ELECTRIC"/>
      <sheetName val="STEAM"/>
      <sheetName val="WATER"/>
      <sheetName val="E"/>
    </sheetNames>
    <sheetDataSet>
      <sheetData sheetId="0"/>
      <sheetData sheetId="1"/>
      <sheetData sheetId="2">
        <row r="13">
          <cell r="E13">
            <v>240.5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GoSystem"/>
      <sheetName val="ProSystem"/>
      <sheetName val="Federal Data Register"/>
      <sheetName val="Federal WH Data Register"/>
      <sheetName val="Exemption Status"/>
      <sheetName val="8621 Data Register"/>
      <sheetName val="926 Data Register"/>
      <sheetName val="Sched K-1"/>
      <sheetName val="Footnotes"/>
      <sheetName val="Form 8271"/>
      <sheetName val="Form 8621"/>
      <sheetName val="Form 1042-S"/>
      <sheetName val="Form 1042-S (2)"/>
      <sheetName val="Form 8805"/>
      <sheetName val="Form 926"/>
      <sheetName val="shtLookup"/>
      <sheetName val="shtToolbar"/>
      <sheetName val="Capital Rollforward "/>
      <sheetName val="0102 Budget as Dev Base"/>
      <sheetName val="Assum"/>
      <sheetName val="Exemption Codes"/>
      <sheetName val="Income Codes"/>
      <sheetName val="Recipient and WHA Status Codes"/>
      <sheetName val="Other drop down options"/>
      <sheetName val="Project Details"/>
      <sheetName val="Finance Details"/>
      <sheetName val="90daybbfuture"/>
    </sheetNames>
    <sheetDataSet>
      <sheetData sheetId="0"/>
      <sheetData sheetId="1"/>
      <sheetData sheetId="2"/>
      <sheetData sheetId="3"/>
      <sheetData sheetId="4"/>
      <sheetData sheetId="5"/>
      <sheetData sheetId="6"/>
      <sheetData sheetId="7"/>
      <sheetData sheetId="8"/>
      <sheetData sheetId="9">
        <row r="5">
          <cell r="B5" t="str">
            <v>Name Line #1</v>
          </cell>
        </row>
        <row r="6">
          <cell r="B6" t="str">
            <v>Name Line #2</v>
          </cell>
        </row>
        <row r="7">
          <cell r="B7" t="str">
            <v>Street Address #1</v>
          </cell>
        </row>
        <row r="8">
          <cell r="B8" t="str">
            <v>Street Address #2</v>
          </cell>
        </row>
      </sheetData>
      <sheetData sheetId="10"/>
      <sheetData sheetId="11"/>
      <sheetData sheetId="12"/>
      <sheetData sheetId="13"/>
      <sheetData sheetId="14"/>
      <sheetData sheetId="15"/>
      <sheetData sheetId="16">
        <row r="30">
          <cell r="B30" t="str">
            <v>ffwfwfw</v>
          </cell>
        </row>
        <row r="64">
          <cell r="F64" t="b">
            <v>1</v>
          </cell>
        </row>
      </sheetData>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Listing"/>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UP"/>
      <sheetName val="Discounts"/>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UP"/>
      <sheetName val="Discounts"/>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 val="PickList"/>
      <sheetName val="LookUp"/>
      <sheetName val="Assump"/>
      <sheetName val="Input"/>
      <sheetName val="Lookups"/>
      <sheetName val="Cash Flow Progress"/>
      <sheetName val="Cover Page"/>
      <sheetName val="Lists"/>
      <sheetName val="Reference"/>
      <sheetName val="(H) Bonus Fed v State"/>
      <sheetName val="Sheet1"/>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s"/>
      <sheetName val="Bonds 10-10"/>
      <sheetName val="Total Cash Flows"/>
      <sheetName val="Purchase Price Calc (step up)"/>
      <sheetName val="Sheet1"/>
      <sheetName val="Assumed Dividends"/>
      <sheetName val="Operators"/>
      <sheetName val="Bal Sht Data"/>
      <sheetName val="Debt &amp; CF Summaries"/>
      <sheetName val="Offtaker Revenue Summaries"/>
      <sheetName val="EP Assets Consol_wo MCV"/>
      <sheetName val="ACE"/>
      <sheetName val="Mt. Poso"/>
      <sheetName val="Front Range"/>
      <sheetName val="NCA #1"/>
      <sheetName val="Juniper Conslidated"/>
      <sheetName val="Badger Creek"/>
      <sheetName val="Bear Mountain"/>
      <sheetName val="Chalk Cliff"/>
      <sheetName val="Corona"/>
      <sheetName val="Crockett"/>
      <sheetName val="Double &quot;C&quot;"/>
      <sheetName val="High Sierra"/>
      <sheetName val="Kern Front"/>
      <sheetName val="Live Oak"/>
      <sheetName val="McKittrick"/>
      <sheetName val="Cambria"/>
      <sheetName val="Colver"/>
      <sheetName val="Gilberton"/>
      <sheetName val="Panther Creek"/>
      <sheetName val="Dartmouth"/>
      <sheetName val="MASSPOWER"/>
      <sheetName val="Prime"/>
      <sheetName val="Mid-Georgia"/>
      <sheetName val="Mulberry"/>
      <sheetName val="Orange"/>
      <sheetName val="Orlando"/>
      <sheetName val="Vandolah"/>
      <sheetName val="EP Assets Consol"/>
      <sheetName val="MCV"/>
      <sheetName val="Transaction &amp; Debt Schedule"/>
      <sheetName val="Scenario Manager"/>
      <sheetName val="PX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Project Mesa</v>
          </cell>
        </row>
        <row r="5">
          <cell r="O5">
            <v>37866.888959027776</v>
          </cell>
        </row>
        <row r="6">
          <cell r="O6">
            <v>37866.888959027776</v>
          </cell>
        </row>
        <row r="7">
          <cell r="B7" t="str">
            <v>Offtaker Revenue Summary (1)</v>
          </cell>
        </row>
        <row r="9">
          <cell r="B9" t="str">
            <v>Offtaker</v>
          </cell>
          <cell r="E9" t="str">
            <v>Rating</v>
          </cell>
          <cell r="G9" t="str">
            <v>Revenues to EP</v>
          </cell>
          <cell r="I9" t="str">
            <v>% of Total</v>
          </cell>
          <cell r="K9" t="str">
            <v>Credit Rating Distribution of Total El Paso Revenues(1)</v>
          </cell>
          <cell r="S9" t="str">
            <v>Revenue Ratings Distribution</v>
          </cell>
          <cell r="V9" t="str">
            <v>Value</v>
          </cell>
        </row>
        <row r="10">
          <cell r="B10" t="str">
            <v>Pacific Gas and Electric</v>
          </cell>
          <cell r="E10" t="str">
            <v>D/Caa2</v>
          </cell>
          <cell r="G10">
            <v>935.43190722139013</v>
          </cell>
          <cell r="I10">
            <v>0.10962171230348543</v>
          </cell>
          <cell r="S10" t="str">
            <v>&gt;=A3</v>
          </cell>
          <cell r="T10">
            <v>5727.7583080780432</v>
          </cell>
        </row>
        <row r="11">
          <cell r="B11" t="str">
            <v>Southern California Edison</v>
          </cell>
          <cell r="E11" t="str">
            <v>B+/Ba3</v>
          </cell>
          <cell r="G11">
            <v>405.44451357938851</v>
          </cell>
          <cell r="I11">
            <v>4.7513369470844148E-2</v>
          </cell>
          <cell r="S11" t="str">
            <v>Baa3-Baa1</v>
          </cell>
          <cell r="T11">
            <v>240.59332982890896</v>
          </cell>
        </row>
        <row r="12">
          <cell r="B12" t="str">
            <v>Colorado Springs Utilities</v>
          </cell>
          <cell r="E12" t="str">
            <v>NR/Aa2(2)</v>
          </cell>
          <cell r="G12">
            <v>642.22760814715855</v>
          </cell>
          <cell r="I12">
            <v>7.5261587241326811E-2</v>
          </cell>
          <cell r="S12" t="str">
            <v>Ba3 - Ba1</v>
          </cell>
          <cell r="T12">
            <v>405.44451357938851</v>
          </cell>
        </row>
        <row r="13">
          <cell r="B13" t="str">
            <v>Public Service of Colorado</v>
          </cell>
          <cell r="E13" t="str">
            <v>BBB-/Baa2</v>
          </cell>
          <cell r="G13">
            <v>65.974654860682463</v>
          </cell>
          <cell r="I13">
            <v>7.7314602790727882E-3</v>
          </cell>
          <cell r="S13" t="str">
            <v>B3 - B1</v>
          </cell>
          <cell r="T13">
            <v>1064.3105265360057</v>
          </cell>
        </row>
        <row r="14">
          <cell r="B14" t="str">
            <v>Nevada Power</v>
          </cell>
          <cell r="E14" t="str">
            <v>B-/B1</v>
          </cell>
          <cell r="G14">
            <v>678.65664707644521</v>
          </cell>
          <cell r="I14">
            <v>7.9530645837864095E-2</v>
          </cell>
          <cell r="S14" t="str">
            <v>&lt;B1</v>
          </cell>
          <cell r="T14">
            <v>1095.1654955746724</v>
          </cell>
        </row>
        <row r="15">
          <cell r="B15" t="str">
            <v>Pennsylvania Electric Company</v>
          </cell>
          <cell r="E15" t="str">
            <v>BBB/A2</v>
          </cell>
          <cell r="G15">
            <v>634.50394730896119</v>
          </cell>
          <cell r="I15">
            <v>7.4356464249692333E-2</v>
          </cell>
          <cell r="T15">
            <v>8533.272173597019</v>
          </cell>
        </row>
        <row r="16">
          <cell r="B16" t="str">
            <v>Pennsylvania Power and Light</v>
          </cell>
          <cell r="E16" t="str">
            <v>A-/Baa2(3)</v>
          </cell>
          <cell r="G16">
            <v>21.590107064191528</v>
          </cell>
          <cell r="I16">
            <v>2.5301088052709655E-3</v>
          </cell>
        </row>
        <row r="17">
          <cell r="B17" t="str">
            <v>Metropolitan Edison</v>
          </cell>
          <cell r="E17" t="str">
            <v>BBB/A3(3)</v>
          </cell>
          <cell r="G17">
            <v>372.98125455161386</v>
          </cell>
          <cell r="I17">
            <v>4.3709054037402342E-2</v>
          </cell>
        </row>
        <row r="18">
          <cell r="B18" t="str">
            <v>Commonwealth Electric</v>
          </cell>
          <cell r="E18" t="str">
            <v>A/A2(4)</v>
          </cell>
          <cell r="G18">
            <v>825.45588465060894</v>
          </cell>
          <cell r="I18">
            <v>9.6733804788820613E-2</v>
          </cell>
        </row>
        <row r="19">
          <cell r="B19" t="str">
            <v>Boston Edison (44% of Cap)</v>
          </cell>
          <cell r="E19" t="str">
            <v>A/A1</v>
          </cell>
          <cell r="G19">
            <v>384.23630099774505</v>
          </cell>
          <cell r="I19">
            <v>4.5028014246002709E-2</v>
          </cell>
        </row>
        <row r="20">
          <cell r="B20" t="str">
            <v>MMWEC</v>
          </cell>
          <cell r="E20" t="str">
            <v>BBB+/Baa2</v>
          </cell>
          <cell r="G20">
            <v>70.704689405189455</v>
          </cell>
          <cell r="I20">
            <v>8.2857651750471942E-3</v>
          </cell>
        </row>
        <row r="21">
          <cell r="B21" t="str">
            <v>JCP&amp;L</v>
          </cell>
          <cell r="E21" t="str">
            <v>BBB+/A3</v>
          </cell>
          <cell r="G21">
            <v>82.181660732800879</v>
          </cell>
          <cell r="I21">
            <v>9.6307323920923234E-3</v>
          </cell>
        </row>
        <row r="22">
          <cell r="B22" t="str">
            <v>Marcal Paper</v>
          </cell>
          <cell r="E22" t="str">
            <v>NA</v>
          </cell>
          <cell r="G22">
            <v>61.794419714999997</v>
          </cell>
          <cell r="I22">
            <v>7.2415854619285952E-3</v>
          </cell>
        </row>
        <row r="23">
          <cell r="B23" t="str">
            <v>Georgia Power</v>
          </cell>
          <cell r="E23" t="str">
            <v>A/A2</v>
          </cell>
          <cell r="G23">
            <v>944.46097786247572</v>
          </cell>
          <cell r="I23">
            <v>0.11067981410281894</v>
          </cell>
        </row>
        <row r="24">
          <cell r="B24" t="str">
            <v>Florida Power</v>
          </cell>
          <cell r="E24" t="str">
            <v>BBB+/A2</v>
          </cell>
          <cell r="G24">
            <v>1841.7106738266789</v>
          </cell>
          <cell r="I24">
            <v>0.21582701645508923</v>
          </cell>
        </row>
        <row r="25">
          <cell r="B25" t="str">
            <v>Tampa Electric</v>
          </cell>
          <cell r="E25" t="str">
            <v>BBB-/Baa1</v>
          </cell>
          <cell r="G25">
            <v>82.323878498845531</v>
          </cell>
          <cell r="I25">
            <v>9.6473986560004048E-3</v>
          </cell>
        </row>
        <row r="26">
          <cell r="B26" t="str">
            <v>Reedy Creek</v>
          </cell>
          <cell r="E26" t="str">
            <v>NA</v>
          </cell>
          <cell r="G26">
            <v>97.939168638282297</v>
          </cell>
          <cell r="I26">
            <v>1.1477328584610015E-2</v>
          </cell>
        </row>
        <row r="27">
          <cell r="B27" t="str">
            <v>Reliant Energy Services</v>
          </cell>
          <cell r="E27" t="str">
            <v>B/B2(5)</v>
          </cell>
          <cell r="G27">
            <v>385.65387945956041</v>
          </cell>
          <cell r="I27">
            <v>4.5194137912631029E-2</v>
          </cell>
        </row>
        <row r="28">
          <cell r="G28">
            <v>8533.272173597019</v>
          </cell>
          <cell r="I28">
            <v>0.99999999999999989</v>
          </cell>
        </row>
        <row r="29">
          <cell r="B29" t="str">
            <v xml:space="preserve">1.  Includes energy and capacity revenues only. </v>
          </cell>
        </row>
        <row r="30">
          <cell r="B30" t="str">
            <v>2.  Municipal credit ratings.</v>
          </cell>
        </row>
        <row r="31">
          <cell r="B31" t="str">
            <v>3.  Long Term Issuer credit ratings.</v>
          </cell>
          <cell r="G31"/>
        </row>
        <row r="32">
          <cell r="B32" t="str">
            <v>4.  Moody's rating represents HoldCo credit rating.</v>
          </cell>
        </row>
        <row r="33">
          <cell r="B33" t="str">
            <v>5.  Ratings shown for Reliant Resources, Inc.</v>
          </cell>
        </row>
        <row r="34">
          <cell r="F34" t="str">
            <v>check</v>
          </cell>
          <cell r="G34">
            <v>0</v>
          </cell>
        </row>
        <row r="38">
          <cell r="I38" t="str">
            <v>Net</v>
          </cell>
          <cell r="J38" t="str">
            <v>Contract Revenues - Gross</v>
          </cell>
        </row>
        <row r="39">
          <cell r="D39" t="str">
            <v>MW</v>
          </cell>
          <cell r="E39" t="str">
            <v>EP Ownership %</v>
          </cell>
          <cell r="F39" t="str">
            <v>Offtakers</v>
          </cell>
          <cell r="G39" t="str">
            <v>Rating</v>
          </cell>
          <cell r="H39" t="str">
            <v>Expire Date</v>
          </cell>
          <cell r="I39" t="str">
            <v>EP's Share</v>
          </cell>
          <cell r="J39" t="str">
            <v>Total</v>
          </cell>
          <cell r="K39">
            <v>2003</v>
          </cell>
          <cell r="L39">
            <v>2004</v>
          </cell>
          <cell r="M39">
            <v>2005</v>
          </cell>
          <cell r="N39">
            <v>2006</v>
          </cell>
          <cell r="O39">
            <v>2007</v>
          </cell>
          <cell r="P39">
            <v>2008</v>
          </cell>
          <cell r="Q39">
            <v>2009</v>
          </cell>
          <cell r="R39">
            <v>2010</v>
          </cell>
          <cell r="S39">
            <v>2011</v>
          </cell>
          <cell r="T39">
            <v>2012</v>
          </cell>
          <cell r="U39">
            <v>2013</v>
          </cell>
          <cell r="V39">
            <v>2014</v>
          </cell>
          <cell r="W39">
            <v>2015</v>
          </cell>
          <cell r="X39">
            <v>2016</v>
          </cell>
          <cell r="Y39">
            <v>2017</v>
          </cell>
          <cell r="Z39">
            <v>2018</v>
          </cell>
          <cell r="AA39">
            <v>2019</v>
          </cell>
          <cell r="AB39">
            <v>2020</v>
          </cell>
          <cell r="AC39">
            <v>2021</v>
          </cell>
          <cell r="AD39">
            <v>2022</v>
          </cell>
          <cell r="AE39">
            <v>2023</v>
          </cell>
          <cell r="AF39">
            <v>2024</v>
          </cell>
          <cell r="AG39">
            <v>2025</v>
          </cell>
          <cell r="AH39">
            <v>2026</v>
          </cell>
          <cell r="AI39">
            <v>2027</v>
          </cell>
          <cell r="AJ39">
            <v>2028</v>
          </cell>
        </row>
        <row r="40">
          <cell r="B40" t="str">
            <v>EP Share</v>
          </cell>
          <cell r="K40">
            <v>28.077004835519997</v>
          </cell>
          <cell r="L40">
            <v>28.680126582047997</v>
          </cell>
          <cell r="M40">
            <v>28.62790432872</v>
          </cell>
          <cell r="N40">
            <v>28.92735939492</v>
          </cell>
          <cell r="O40">
            <v>24.826417915780109</v>
          </cell>
          <cell r="P40">
            <v>24.091867237598471</v>
          </cell>
          <cell r="Q40">
            <v>24.146635660501598</v>
          </cell>
          <cell r="R40">
            <v>24.252675384678593</v>
          </cell>
          <cell r="S40">
            <v>24.351565118304947</v>
          </cell>
          <cell r="T40">
            <v>24.554220001104468</v>
          </cell>
          <cell r="U40">
            <v>24.667289820756594</v>
          </cell>
          <cell r="V40">
            <v>24.881738199913453</v>
          </cell>
          <cell r="W40">
            <v>23.004833505402157</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Dist %</v>
          </cell>
          <cell r="K41">
            <v>0.47799999999999998</v>
          </cell>
          <cell r="L41">
            <v>0.47799999999999998</v>
          </cell>
          <cell r="M41">
            <v>0.47799999999999998</v>
          </cell>
          <cell r="N41">
            <v>0.48299999999999998</v>
          </cell>
          <cell r="O41">
            <v>0.48399999999999999</v>
          </cell>
          <cell r="P41">
            <v>0.48399999999999999</v>
          </cell>
          <cell r="Q41">
            <v>0.48399999999999999</v>
          </cell>
          <cell r="R41">
            <v>0.48399999999999999</v>
          </cell>
          <cell r="S41">
            <v>0.48399999999999999</v>
          </cell>
          <cell r="T41">
            <v>0.48399999999999999</v>
          </cell>
          <cell r="U41">
            <v>0.48399999999999999</v>
          </cell>
          <cell r="V41">
            <v>0.48399999999999999</v>
          </cell>
          <cell r="W41">
            <v>0.48399999999999999</v>
          </cell>
          <cell r="X41">
            <v>0.48399999999999999</v>
          </cell>
          <cell r="Y41">
            <v>0.48399999999999999</v>
          </cell>
          <cell r="Z41">
            <v>0.48399999999999999</v>
          </cell>
          <cell r="AA41">
            <v>0.48399999999999999</v>
          </cell>
          <cell r="AB41">
            <v>0.48399999999999999</v>
          </cell>
          <cell r="AC41">
            <v>0.48399999999999999</v>
          </cell>
          <cell r="AD41">
            <v>0.48399999999999999</v>
          </cell>
          <cell r="AE41">
            <v>0.48399999999999999</v>
          </cell>
          <cell r="AF41">
            <v>0.48399999999999999</v>
          </cell>
          <cell r="AG41">
            <v>0.48399999999999999</v>
          </cell>
          <cell r="AH41">
            <v>0.48399999999999999</v>
          </cell>
          <cell r="AI41">
            <v>0.48399999999999999</v>
          </cell>
          <cell r="AJ41">
            <v>0.48399999999999999</v>
          </cell>
        </row>
        <row r="42">
          <cell r="B42" t="str">
            <v>ACE</v>
          </cell>
          <cell r="C42" t="str">
            <v>Coal</v>
          </cell>
          <cell r="D42">
            <v>102</v>
          </cell>
          <cell r="E42">
            <v>0.47767967714999993</v>
          </cell>
          <cell r="F42" t="str">
            <v>Southern California Edison</v>
          </cell>
          <cell r="G42" t="str">
            <v>B+/Ba3</v>
          </cell>
          <cell r="H42">
            <v>42309</v>
          </cell>
          <cell r="I42">
            <v>333.08963798524837</v>
          </cell>
          <cell r="J42">
            <v>690.53989192120741</v>
          </cell>
          <cell r="K42">
            <v>58.738503839999993</v>
          </cell>
          <cell r="L42">
            <v>60.000264815999998</v>
          </cell>
          <cell r="M42">
            <v>59.891013239999999</v>
          </cell>
          <cell r="N42">
            <v>59.891013239999999</v>
          </cell>
          <cell r="O42">
            <v>51.294251892107667</v>
          </cell>
          <cell r="P42">
            <v>49.776585201649738</v>
          </cell>
          <cell r="Q42">
            <v>49.889743100209913</v>
          </cell>
          <cell r="R42">
            <v>50.108833439418582</v>
          </cell>
          <cell r="S42">
            <v>50.313151070877993</v>
          </cell>
          <cell r="T42">
            <v>50.731859506414196</v>
          </cell>
          <cell r="U42">
            <v>50.965474836273955</v>
          </cell>
          <cell r="V42">
            <v>51.408549999821183</v>
          </cell>
          <cell r="W42">
            <v>47.530647738434212</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Mt. Poso</v>
          </cell>
          <cell r="C43" t="str">
            <v>Coal</v>
          </cell>
          <cell r="D43">
            <v>52</v>
          </cell>
          <cell r="E43">
            <v>0.16039999999999999</v>
          </cell>
          <cell r="F43" t="str">
            <v>Pacific Gas and Electric</v>
          </cell>
          <cell r="G43" t="str">
            <v>D/Caa2</v>
          </cell>
          <cell r="H43">
            <v>39904</v>
          </cell>
          <cell r="I43">
            <v>30.720671616764509</v>
          </cell>
          <cell r="J43">
            <v>191.52538414441716</v>
          </cell>
          <cell r="K43">
            <v>31.427352539303364</v>
          </cell>
          <cell r="L43">
            <v>31.492566515803365</v>
          </cell>
          <cell r="M43">
            <v>31.438628372115865</v>
          </cell>
          <cell r="N43">
            <v>30.608275076669749</v>
          </cell>
          <cell r="O43">
            <v>29.506123951559623</v>
          </cell>
          <cell r="P43">
            <v>29.625199668319667</v>
          </cell>
          <cell r="Q43">
            <v>7.4272380206455155</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B44" t="str">
            <v>Front Range</v>
          </cell>
          <cell r="C44" t="str">
            <v>Gas</v>
          </cell>
          <cell r="D44">
            <v>480</v>
          </cell>
          <cell r="E44">
            <v>0.5</v>
          </cell>
          <cell r="F44" t="str">
            <v>Colorado Springs Utilities</v>
          </cell>
          <cell r="G44" t="str">
            <v>NR/Aa2(2)</v>
          </cell>
          <cell r="H44">
            <v>44986</v>
          </cell>
          <cell r="I44">
            <v>642.22760814715855</v>
          </cell>
          <cell r="J44">
            <v>1284.4552162943171</v>
          </cell>
          <cell r="K44">
            <v>17.771037691654733</v>
          </cell>
          <cell r="L44">
            <v>30.809863449836083</v>
          </cell>
          <cell r="M44">
            <v>35.927292426766783</v>
          </cell>
          <cell r="N44">
            <v>41.372451106599961</v>
          </cell>
          <cell r="O44">
            <v>45.192023426732511</v>
          </cell>
          <cell r="P44">
            <v>49.704136459514764</v>
          </cell>
          <cell r="Q44">
            <v>58.382930243751325</v>
          </cell>
          <cell r="R44">
            <v>60.69302008402186</v>
          </cell>
          <cell r="S44">
            <v>64.559678120525646</v>
          </cell>
          <cell r="T44">
            <v>70.802396324292019</v>
          </cell>
          <cell r="U44">
            <v>70.583046418359416</v>
          </cell>
          <cell r="V44">
            <v>79.577063872733476</v>
          </cell>
          <cell r="W44">
            <v>80.841144547310037</v>
          </cell>
          <cell r="X44">
            <v>75.825693099558592</v>
          </cell>
          <cell r="Y44">
            <v>75.944306492833604</v>
          </cell>
          <cell r="Z44">
            <v>81.173701597724545</v>
          </cell>
          <cell r="AA44">
            <v>78.975552552793488</v>
          </cell>
          <cell r="AB44">
            <v>80.47489458509007</v>
          </cell>
          <cell r="AC44">
            <v>74.37790717424285</v>
          </cell>
          <cell r="AD44">
            <v>85.49287805289039</v>
          </cell>
          <cell r="AE44">
            <v>25.974198567084969</v>
          </cell>
          <cell r="AF44" t="str">
            <v>NA</v>
          </cell>
          <cell r="AG44" t="str">
            <v>NA</v>
          </cell>
          <cell r="AH44" t="str">
            <v>NA</v>
          </cell>
          <cell r="AI44" t="str">
            <v>NA</v>
          </cell>
          <cell r="AJ44" t="str">
            <v>NA</v>
          </cell>
        </row>
        <row r="45">
          <cell r="B45" t="str">
            <v>Front Range</v>
          </cell>
          <cell r="C45" t="str">
            <v>Gas</v>
          </cell>
          <cell r="D45">
            <v>480</v>
          </cell>
          <cell r="E45">
            <v>0.5</v>
          </cell>
          <cell r="F45" t="str">
            <v>Public Service of Colorado</v>
          </cell>
          <cell r="G45" t="str">
            <v>BBB-/Baa2</v>
          </cell>
          <cell r="H45">
            <v>40238</v>
          </cell>
          <cell r="I45">
            <v>65.974654860682463</v>
          </cell>
          <cell r="J45">
            <v>131.94930972136493</v>
          </cell>
          <cell r="K45">
            <v>20.880460984257795</v>
          </cell>
          <cell r="L45">
            <v>25.156315860258097</v>
          </cell>
          <cell r="M45">
            <v>22.441055039153699</v>
          </cell>
          <cell r="N45">
            <v>19.991553101854052</v>
          </cell>
          <cell r="O45">
            <v>16.910746487981321</v>
          </cell>
          <cell r="P45">
            <v>13.748880865006123</v>
          </cell>
          <cell r="Q45">
            <v>11.294562732130681</v>
          </cell>
          <cell r="R45">
            <v>1.5257346507231269</v>
          </cell>
          <cell r="S45">
            <v>0</v>
          </cell>
          <cell r="T45">
            <v>0</v>
          </cell>
          <cell r="U45">
            <v>0</v>
          </cell>
          <cell r="V45">
            <v>0</v>
          </cell>
          <cell r="W45">
            <v>0</v>
          </cell>
          <cell r="X45">
            <v>0</v>
          </cell>
          <cell r="Y45">
            <v>0</v>
          </cell>
          <cell r="Z45">
            <v>0</v>
          </cell>
          <cell r="AA45">
            <v>0</v>
          </cell>
          <cell r="AB45">
            <v>0</v>
          </cell>
          <cell r="AC45">
            <v>0</v>
          </cell>
          <cell r="AD45">
            <v>0</v>
          </cell>
          <cell r="AE45">
            <v>0</v>
          </cell>
          <cell r="AF45" t="str">
            <v>NA</v>
          </cell>
          <cell r="AG45" t="str">
            <v>NA</v>
          </cell>
          <cell r="AH45" t="str">
            <v>NA</v>
          </cell>
          <cell r="AI45" t="str">
            <v>NA</v>
          </cell>
          <cell r="AJ45" t="str">
            <v>NA</v>
          </cell>
        </row>
        <row r="46">
          <cell r="B46" t="str">
            <v>NCA #1</v>
          </cell>
          <cell r="C46" t="str">
            <v>Gas</v>
          </cell>
          <cell r="D46">
            <v>85</v>
          </cell>
          <cell r="E46">
            <v>0.5</v>
          </cell>
          <cell r="F46" t="str">
            <v>Nevada Power</v>
          </cell>
          <cell r="G46" t="str">
            <v>B-/B1</v>
          </cell>
          <cell r="H46">
            <v>45017</v>
          </cell>
          <cell r="I46">
            <v>678.65664707644521</v>
          </cell>
          <cell r="J46">
            <v>1357.3132941528904</v>
          </cell>
          <cell r="K46">
            <v>52.277648006416619</v>
          </cell>
          <cell r="L46">
            <v>53.56074199931939</v>
          </cell>
          <cell r="M46">
            <v>54.861355104409924</v>
          </cell>
          <cell r="N46">
            <v>56.179628622116503</v>
          </cell>
          <cell r="O46">
            <v>57.563088893728072</v>
          </cell>
          <cell r="P46">
            <v>58.981785380372081</v>
          </cell>
          <cell r="Q46">
            <v>60.436649085605772</v>
          </cell>
          <cell r="R46">
            <v>61.91069637815945</v>
          </cell>
          <cell r="S46">
            <v>63.405627353386087</v>
          </cell>
          <cell r="T46">
            <v>64.974836209987927</v>
          </cell>
          <cell r="U46">
            <v>66.584197407607306</v>
          </cell>
          <cell r="V46">
            <v>68.234776210886167</v>
          </cell>
          <cell r="W46">
            <v>69.907574207616648</v>
          </cell>
          <cell r="X46">
            <v>71.602998181622681</v>
          </cell>
          <cell r="Y46">
            <v>73.383917014032448</v>
          </cell>
          <cell r="Z46">
            <v>75.210614318619491</v>
          </cell>
          <cell r="AA46">
            <v>77.084309531911174</v>
          </cell>
          <cell r="AB46">
            <v>78.982574738783441</v>
          </cell>
          <cell r="AC46">
            <v>80.906697280281364</v>
          </cell>
          <cell r="AD46">
            <v>82.929042388427419</v>
          </cell>
          <cell r="AE46">
            <v>28.334535839600424</v>
          </cell>
          <cell r="AF46">
            <v>0</v>
          </cell>
          <cell r="AG46">
            <v>0</v>
          </cell>
          <cell r="AH46">
            <v>0</v>
          </cell>
          <cell r="AI46">
            <v>0</v>
          </cell>
          <cell r="AJ46">
            <v>0</v>
          </cell>
        </row>
        <row r="47">
          <cell r="B47" t="str">
            <v>Juniper</v>
          </cell>
          <cell r="E47">
            <v>0.51</v>
          </cell>
          <cell r="F47" t="str">
            <v>Owned by EP</v>
          </cell>
          <cell r="G47" t="str">
            <v>Cash distributions to Juniper increases as Hancock's IRR increases</v>
          </cell>
          <cell r="K47">
            <v>0.51</v>
          </cell>
          <cell r="L47">
            <v>0.51</v>
          </cell>
          <cell r="M47">
            <v>0.51</v>
          </cell>
          <cell r="N47">
            <v>0.51</v>
          </cell>
          <cell r="O47">
            <v>0.51</v>
          </cell>
          <cell r="P47">
            <v>0.51</v>
          </cell>
          <cell r="Q47">
            <v>0.51</v>
          </cell>
          <cell r="R47">
            <v>0.51</v>
          </cell>
          <cell r="S47">
            <v>0.51</v>
          </cell>
          <cell r="T47">
            <v>0.51</v>
          </cell>
          <cell r="U47">
            <v>0.51</v>
          </cell>
          <cell r="V47">
            <v>0.51</v>
          </cell>
          <cell r="W47">
            <v>0.51</v>
          </cell>
          <cell r="X47">
            <v>0.51</v>
          </cell>
          <cell r="Y47">
            <v>0.51</v>
          </cell>
          <cell r="Z47">
            <v>0.51</v>
          </cell>
          <cell r="AA47">
            <v>0.51</v>
          </cell>
          <cell r="AB47">
            <v>0.51</v>
          </cell>
          <cell r="AC47">
            <v>0.51</v>
          </cell>
          <cell r="AD47">
            <v>0.51</v>
          </cell>
          <cell r="AE47">
            <v>0.51</v>
          </cell>
          <cell r="AF47">
            <v>0.51</v>
          </cell>
          <cell r="AG47">
            <v>0.51</v>
          </cell>
          <cell r="AH47">
            <v>0.51</v>
          </cell>
          <cell r="AI47">
            <v>0.51</v>
          </cell>
          <cell r="AJ47">
            <v>0.51</v>
          </cell>
        </row>
        <row r="48">
          <cell r="B48" t="str">
            <v>EP Share</v>
          </cell>
          <cell r="K48">
            <v>7.1817218467762087</v>
          </cell>
          <cell r="L48">
            <v>7.1817218467762087</v>
          </cell>
          <cell r="M48">
            <v>7.1817218467762087</v>
          </cell>
          <cell r="N48">
            <v>7.1817218467762087</v>
          </cell>
          <cell r="O48">
            <v>6.57422689636598</v>
          </cell>
          <cell r="P48">
            <v>6.6079593210533192</v>
          </cell>
          <cell r="Q48">
            <v>6.6597716133549136</v>
          </cell>
          <cell r="R48">
            <v>6.7028553855183333</v>
          </cell>
          <cell r="S48">
            <v>1.9952887335240523</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row>
        <row r="49">
          <cell r="B49" t="str">
            <v>Dist %</v>
          </cell>
          <cell r="K49">
            <v>0.255</v>
          </cell>
          <cell r="L49">
            <v>0.255</v>
          </cell>
          <cell r="M49">
            <v>0.255</v>
          </cell>
          <cell r="N49">
            <v>0.255</v>
          </cell>
          <cell r="O49">
            <v>0.255</v>
          </cell>
          <cell r="P49">
            <v>0.255</v>
          </cell>
          <cell r="Q49">
            <v>0.255</v>
          </cell>
          <cell r="R49">
            <v>0.255</v>
          </cell>
          <cell r="S49">
            <v>0.255</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B50" t="str">
            <v>Badger</v>
          </cell>
          <cell r="C50" t="str">
            <v>Gas</v>
          </cell>
          <cell r="D50">
            <v>46</v>
          </cell>
          <cell r="E50" t="str">
            <v>var</v>
          </cell>
          <cell r="F50" t="str">
            <v>Pacific Gas and Electric</v>
          </cell>
          <cell r="G50" t="str">
            <v>D/Caa2</v>
          </cell>
          <cell r="H50">
            <v>40634</v>
          </cell>
          <cell r="I50">
            <v>57.266989336921434</v>
          </cell>
          <cell r="J50">
            <v>224.57642877224086</v>
          </cell>
          <cell r="K50">
            <v>28.163615085396895</v>
          </cell>
          <cell r="L50">
            <v>28.163615085396895</v>
          </cell>
          <cell r="M50">
            <v>28.163615085396895</v>
          </cell>
          <cell r="N50">
            <v>28.163615085396895</v>
          </cell>
          <cell r="O50">
            <v>25.781281946533255</v>
          </cell>
          <cell r="P50">
            <v>25.913565964914977</v>
          </cell>
          <cell r="Q50">
            <v>26.11675142492123</v>
          </cell>
          <cell r="R50">
            <v>26.28570739418954</v>
          </cell>
          <cell r="S50">
            <v>7.8246617000943228</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1">
          <cell r="B51" t="str">
            <v>EP Share</v>
          </cell>
          <cell r="F51" t="str">
            <v>Pacific Gas and Electric</v>
          </cell>
          <cell r="K51">
            <v>14.849700738314104</v>
          </cell>
          <cell r="L51">
            <v>14.849700738314104</v>
          </cell>
          <cell r="M51">
            <v>14.849700738314104</v>
          </cell>
          <cell r="N51">
            <v>14.797717495155721</v>
          </cell>
          <cell r="O51">
            <v>13.548202249231824</v>
          </cell>
          <cell r="P51">
            <v>13.619634748093382</v>
          </cell>
          <cell r="Q51">
            <v>13.728955103777157</v>
          </cell>
          <cell r="R51">
            <v>13.819490930330948</v>
          </cell>
          <cell r="S51">
            <v>13.904568304568</v>
          </cell>
          <cell r="T51">
            <v>14.051220128629462</v>
          </cell>
          <cell r="U51">
            <v>14.150206654152131</v>
          </cell>
          <cell r="V51">
            <v>14.293920589842633</v>
          </cell>
          <cell r="W51">
            <v>4.4797736218150455</v>
          </cell>
          <cell r="X51">
            <v>0</v>
          </cell>
          <cell r="Y51">
            <v>0</v>
          </cell>
          <cell r="Z51">
            <v>0</v>
          </cell>
          <cell r="AA51">
            <v>0</v>
          </cell>
          <cell r="AB51">
            <v>0</v>
          </cell>
          <cell r="AC51">
            <v>0</v>
          </cell>
          <cell r="AD51">
            <v>0</v>
          </cell>
          <cell r="AE51">
            <v>0</v>
          </cell>
          <cell r="AF51">
            <v>0</v>
          </cell>
          <cell r="AG51">
            <v>0</v>
          </cell>
          <cell r="AH51">
            <v>0</v>
          </cell>
          <cell r="AI51">
            <v>0</v>
          </cell>
          <cell r="AJ51">
            <v>0</v>
          </cell>
        </row>
        <row r="52">
          <cell r="B52" t="str">
            <v>Dist %</v>
          </cell>
          <cell r="F52" t="str">
            <v>Pacific Gas and Electric</v>
          </cell>
          <cell r="K52">
            <v>0.51</v>
          </cell>
          <cell r="L52">
            <v>0.51</v>
          </cell>
          <cell r="M52">
            <v>0.51</v>
          </cell>
          <cell r="N52">
            <v>0.51</v>
          </cell>
          <cell r="O52">
            <v>0.51</v>
          </cell>
          <cell r="P52">
            <v>0.51</v>
          </cell>
          <cell r="Q52">
            <v>0.51</v>
          </cell>
          <cell r="R52">
            <v>0.51</v>
          </cell>
          <cell r="S52">
            <v>0.51</v>
          </cell>
          <cell r="T52">
            <v>0.51</v>
          </cell>
          <cell r="U52">
            <v>0.51</v>
          </cell>
          <cell r="V52">
            <v>0.51</v>
          </cell>
          <cell r="W52">
            <v>0.51</v>
          </cell>
          <cell r="X52">
            <v>0</v>
          </cell>
          <cell r="Y52">
            <v>0</v>
          </cell>
          <cell r="Z52">
            <v>0</v>
          </cell>
          <cell r="AA52">
            <v>0</v>
          </cell>
          <cell r="AB52">
            <v>0</v>
          </cell>
          <cell r="AC52">
            <v>0</v>
          </cell>
          <cell r="AD52">
            <v>0</v>
          </cell>
          <cell r="AE52">
            <v>0</v>
          </cell>
          <cell r="AF52">
            <v>0</v>
          </cell>
          <cell r="AG52">
            <v>0</v>
          </cell>
          <cell r="AH52">
            <v>0</v>
          </cell>
          <cell r="AI52">
            <v>0</v>
          </cell>
          <cell r="AJ52">
            <v>0</v>
          </cell>
        </row>
        <row r="53">
          <cell r="B53" t="str">
            <v>Bear Mountain</v>
          </cell>
          <cell r="C53" t="str">
            <v>Gas</v>
          </cell>
          <cell r="D53">
            <v>46</v>
          </cell>
          <cell r="E53" t="str">
            <v>var</v>
          </cell>
          <cell r="F53" t="str">
            <v>Pacific Gas and Electric</v>
          </cell>
          <cell r="G53" t="str">
            <v>D/Caa2</v>
          </cell>
          <cell r="H53">
            <v>42095</v>
          </cell>
          <cell r="I53">
            <v>174.94279204053859</v>
          </cell>
          <cell r="J53">
            <v>343.02508243242863</v>
          </cell>
          <cell r="K53">
            <v>29.117060271204124</v>
          </cell>
          <cell r="L53">
            <v>29.117060271204124</v>
          </cell>
          <cell r="M53">
            <v>29.117060271204124</v>
          </cell>
          <cell r="N53">
            <v>29.015132343442591</v>
          </cell>
          <cell r="O53">
            <v>26.565102449474164</v>
          </cell>
          <cell r="P53">
            <v>26.70516617273212</v>
          </cell>
          <cell r="Q53">
            <v>26.919519811327756</v>
          </cell>
          <cell r="R53">
            <v>27.097041039864603</v>
          </cell>
          <cell r="S53">
            <v>27.26385942072157</v>
          </cell>
          <cell r="T53">
            <v>27.551412016920512</v>
          </cell>
          <cell r="U53">
            <v>27.74550324343555</v>
          </cell>
          <cell r="V53">
            <v>28.02729527420124</v>
          </cell>
          <cell r="W53">
            <v>8.7838698466961667</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B54" t="str">
            <v>EP Share</v>
          </cell>
          <cell r="F54" t="str">
            <v>Pacific Gas and Electric</v>
          </cell>
          <cell r="K54">
            <v>13.40518082502606</v>
          </cell>
          <cell r="L54">
            <v>13.40518082502606</v>
          </cell>
          <cell r="M54">
            <v>13.40518082502606</v>
          </cell>
          <cell r="N54">
            <v>13.40518082502606</v>
          </cell>
          <cell r="O54">
            <v>12.174013165109429</v>
          </cell>
          <cell r="P54">
            <v>12.704681090214793</v>
          </cell>
          <cell r="Q54">
            <v>12.808207301009462</v>
          </cell>
          <cell r="R54">
            <v>3.4620310715359492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row>
        <row r="55">
          <cell r="B55" t="str">
            <v>Dist %</v>
          </cell>
          <cell r="F55" t="str">
            <v>Pacific Gas and Electric</v>
          </cell>
          <cell r="K55">
            <v>0.51</v>
          </cell>
          <cell r="L55">
            <v>0.51</v>
          </cell>
          <cell r="M55">
            <v>0.51</v>
          </cell>
          <cell r="N55">
            <v>0.51</v>
          </cell>
          <cell r="O55">
            <v>0.51</v>
          </cell>
          <cell r="P55">
            <v>0.51</v>
          </cell>
          <cell r="Q55">
            <v>0.51</v>
          </cell>
          <cell r="R55">
            <v>0.51</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row>
        <row r="56">
          <cell r="B56" t="str">
            <v>Chalk Cliff</v>
          </cell>
          <cell r="C56" t="str">
            <v>Gas</v>
          </cell>
          <cell r="D56">
            <v>46</v>
          </cell>
          <cell r="E56" t="str">
            <v>var</v>
          </cell>
          <cell r="F56" t="str">
            <v>Pacific Gas and Electric</v>
          </cell>
          <cell r="G56" t="str">
            <v>D/Caa2</v>
          </cell>
          <cell r="H56">
            <v>40269</v>
          </cell>
          <cell r="I56">
            <v>94.769655927973872</v>
          </cell>
          <cell r="J56">
            <v>185.82285476073309</v>
          </cell>
          <cell r="K56">
            <v>26.284668284364823</v>
          </cell>
          <cell r="L56">
            <v>26.284668284364823</v>
          </cell>
          <cell r="M56">
            <v>26.284668284364823</v>
          </cell>
          <cell r="N56">
            <v>26.284668284364823</v>
          </cell>
          <cell r="O56">
            <v>23.870614049234174</v>
          </cell>
          <cell r="P56">
            <v>24.911139392578026</v>
          </cell>
          <cell r="Q56">
            <v>25.114131962763651</v>
          </cell>
          <cell r="R56">
            <v>6.7882962186979396</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7">
          <cell r="B57" t="str">
            <v>EP Share</v>
          </cell>
          <cell r="K57">
            <v>4.5819222798854096</v>
          </cell>
          <cell r="L57">
            <v>4.5769209277608844</v>
          </cell>
          <cell r="M57">
            <v>4.5747806458565821</v>
          </cell>
          <cell r="N57">
            <v>4.5784413774040305</v>
          </cell>
          <cell r="O57">
            <v>4.5821936272401649</v>
          </cell>
          <cell r="P57">
            <v>4.5005185854344463</v>
          </cell>
          <cell r="Q57">
            <v>4.557659637143658</v>
          </cell>
          <cell r="R57">
            <v>4.6007356467437361</v>
          </cell>
          <cell r="S57">
            <v>4.64248766504139</v>
          </cell>
          <cell r="T57">
            <v>4.7114517040963264</v>
          </cell>
          <cell r="U57">
            <v>4.7515651459204458</v>
          </cell>
          <cell r="V57">
            <v>4.8083255795400328</v>
          </cell>
          <cell r="W57">
            <v>4.8856793713453452</v>
          </cell>
          <cell r="X57">
            <v>4.9276405037850433</v>
          </cell>
          <cell r="Y57">
            <v>4.9802882568626723</v>
          </cell>
          <cell r="Z57">
            <v>2.0942646400799663</v>
          </cell>
          <cell r="AA57">
            <v>0</v>
          </cell>
          <cell r="AB57">
            <v>0</v>
          </cell>
          <cell r="AC57">
            <v>0</v>
          </cell>
          <cell r="AD57">
            <v>0</v>
          </cell>
          <cell r="AE57">
            <v>0</v>
          </cell>
          <cell r="AF57">
            <v>0</v>
          </cell>
          <cell r="AG57">
            <v>0</v>
          </cell>
          <cell r="AH57">
            <v>0</v>
          </cell>
          <cell r="AI57">
            <v>0</v>
          </cell>
          <cell r="AJ57">
            <v>0</v>
          </cell>
        </row>
        <row r="58">
          <cell r="B58" t="str">
            <v>Dist %</v>
          </cell>
          <cell r="K58">
            <v>0.20400000000000001</v>
          </cell>
          <cell r="L58">
            <v>0.20400000000000001</v>
          </cell>
          <cell r="M58">
            <v>0.20400000000000001</v>
          </cell>
          <cell r="N58">
            <v>0.20400000000000001</v>
          </cell>
          <cell r="O58">
            <v>0.20400000000000001</v>
          </cell>
          <cell r="P58">
            <v>0.20400000000000001</v>
          </cell>
          <cell r="Q58">
            <v>0.20400000000000001</v>
          </cell>
          <cell r="R58">
            <v>0.20400000000000001</v>
          </cell>
          <cell r="S58">
            <v>0.20400000000000001</v>
          </cell>
          <cell r="T58">
            <v>0.20400000000000001</v>
          </cell>
          <cell r="U58">
            <v>0.20400000000000001</v>
          </cell>
          <cell r="V58">
            <v>0.20400000000000001</v>
          </cell>
          <cell r="W58">
            <v>0.20400000000000001</v>
          </cell>
          <cell r="X58">
            <v>0.20400000000000001</v>
          </cell>
          <cell r="Y58">
            <v>0.20400000000000001</v>
          </cell>
          <cell r="Z58">
            <v>0.20400000000000001</v>
          </cell>
          <cell r="AA58">
            <v>0</v>
          </cell>
          <cell r="AB58">
            <v>0</v>
          </cell>
          <cell r="AC58">
            <v>0</v>
          </cell>
          <cell r="AD58">
            <v>0</v>
          </cell>
          <cell r="AE58">
            <v>0</v>
          </cell>
          <cell r="AF58">
            <v>0</v>
          </cell>
          <cell r="AG58">
            <v>0</v>
          </cell>
          <cell r="AH58">
            <v>0</v>
          </cell>
          <cell r="AI58">
            <v>0</v>
          </cell>
          <cell r="AJ58">
            <v>0</v>
          </cell>
        </row>
        <row r="59">
          <cell r="B59" t="str">
            <v>Corona</v>
          </cell>
          <cell r="C59" t="str">
            <v>Gas</v>
          </cell>
          <cell r="D59">
            <v>46</v>
          </cell>
          <cell r="E59" t="str">
            <v>var</v>
          </cell>
          <cell r="F59" t="str">
            <v>Southern California Edison</v>
          </cell>
          <cell r="G59" t="str">
            <v>B+/Ba3</v>
          </cell>
          <cell r="H59">
            <v>43252</v>
          </cell>
          <cell r="I59">
            <v>72.354875594140154</v>
          </cell>
          <cell r="J59">
            <v>354.68076271637318</v>
          </cell>
          <cell r="K59">
            <v>22.460403332771612</v>
          </cell>
          <cell r="L59">
            <v>22.435886900788645</v>
          </cell>
          <cell r="M59">
            <v>22.425395322826382</v>
          </cell>
          <cell r="N59">
            <v>22.443340085313874</v>
          </cell>
          <cell r="O59">
            <v>22.461733466863553</v>
          </cell>
          <cell r="P59">
            <v>22.061365614874735</v>
          </cell>
          <cell r="Q59">
            <v>22.341468809527733</v>
          </cell>
          <cell r="R59">
            <v>22.552625719332038</v>
          </cell>
          <cell r="S59">
            <v>22.757292475693088</v>
          </cell>
          <cell r="T59">
            <v>23.095351490668264</v>
          </cell>
          <cell r="U59">
            <v>23.291986009413947</v>
          </cell>
          <cell r="V59">
            <v>23.570223429117807</v>
          </cell>
          <cell r="W59">
            <v>23.949408683065418</v>
          </cell>
          <cell r="X59">
            <v>24.155100508750209</v>
          </cell>
          <cell r="Y59">
            <v>24.413177729718981</v>
          </cell>
          <cell r="Z59">
            <v>10.266003137646893</v>
          </cell>
          <cell r="AA59">
            <v>0</v>
          </cell>
          <cell r="AB59">
            <v>0</v>
          </cell>
          <cell r="AC59">
            <v>0</v>
          </cell>
          <cell r="AD59">
            <v>0</v>
          </cell>
          <cell r="AE59">
            <v>0</v>
          </cell>
          <cell r="AF59">
            <v>0</v>
          </cell>
          <cell r="AG59">
            <v>0</v>
          </cell>
          <cell r="AH59">
            <v>0</v>
          </cell>
          <cell r="AI59">
            <v>0</v>
          </cell>
          <cell r="AJ59">
            <v>0</v>
          </cell>
        </row>
        <row r="60">
          <cell r="B60" t="str">
            <v>EP Share</v>
          </cell>
          <cell r="K60">
            <v>7.3694851246711623</v>
          </cell>
          <cell r="L60">
            <v>7.0597387702880132</v>
          </cell>
          <cell r="M60">
            <v>6.7744887598286407</v>
          </cell>
          <cell r="N60">
            <v>6.6085402030632663</v>
          </cell>
          <cell r="O60">
            <v>6.6499529217756894</v>
          </cell>
          <cell r="P60">
            <v>6.7433311433617762</v>
          </cell>
          <cell r="Q60">
            <v>6.822435462428766</v>
          </cell>
          <cell r="R60">
            <v>7.3133560787253939</v>
          </cell>
          <cell r="S60">
            <v>7.375172787458947</v>
          </cell>
          <cell r="T60">
            <v>7.4811566569872081</v>
          </cell>
          <cell r="U60">
            <v>7.5399912864702499</v>
          </cell>
          <cell r="V60">
            <v>7.6257773523740973</v>
          </cell>
          <cell r="W60">
            <v>7.744938474471267</v>
          </cell>
          <cell r="X60">
            <v>7.8062827182867949</v>
          </cell>
          <cell r="Y60">
            <v>7.884857890343695</v>
          </cell>
          <cell r="Z60">
            <v>7.9824337830892516</v>
          </cell>
          <cell r="AA60">
            <v>8.0813911297470309</v>
          </cell>
          <cell r="AB60">
            <v>8.164519871495056</v>
          </cell>
          <cell r="AC60">
            <v>8.2478228017457464</v>
          </cell>
          <cell r="AD60">
            <v>8.3313037871848543</v>
          </cell>
          <cell r="AE60">
            <v>8.4149668225429046</v>
          </cell>
          <cell r="AF60">
            <v>8.4988159555614207</v>
          </cell>
          <cell r="AG60">
            <v>8.5828553458438606</v>
          </cell>
          <cell r="AH60">
            <v>3.8786644367154466</v>
          </cell>
          <cell r="AI60">
            <v>0</v>
          </cell>
          <cell r="AJ60">
            <v>0</v>
          </cell>
        </row>
        <row r="61">
          <cell r="B61" t="str">
            <v>Dist %</v>
          </cell>
          <cell r="K61">
            <v>4.9877999999999999E-2</v>
          </cell>
          <cell r="L61">
            <v>4.9877999999999999E-2</v>
          </cell>
          <cell r="M61">
            <v>4.9877999999999999E-2</v>
          </cell>
          <cell r="N61">
            <v>4.9877999999999999E-2</v>
          </cell>
          <cell r="O61">
            <v>4.9877999999999999E-2</v>
          </cell>
          <cell r="P61">
            <v>4.9877999999999999E-2</v>
          </cell>
          <cell r="Q61">
            <v>4.9877999999999999E-2</v>
          </cell>
          <cell r="R61">
            <v>4.9877999999999999E-2</v>
          </cell>
          <cell r="S61">
            <v>4.9877999999999999E-2</v>
          </cell>
          <cell r="T61">
            <v>4.9877999999999999E-2</v>
          </cell>
          <cell r="U61">
            <v>4.9877999999999999E-2</v>
          </cell>
          <cell r="V61">
            <v>4.9877999999999999E-2</v>
          </cell>
          <cell r="W61">
            <v>4.9877999999999999E-2</v>
          </cell>
          <cell r="X61">
            <v>4.9877999999999999E-2</v>
          </cell>
          <cell r="Y61">
            <v>4.9877999999999999E-2</v>
          </cell>
          <cell r="Z61">
            <v>4.9877999999999999E-2</v>
          </cell>
          <cell r="AA61">
            <v>4.9877999999999999E-2</v>
          </cell>
          <cell r="AB61">
            <v>4.9877999999999999E-2</v>
          </cell>
          <cell r="AC61">
            <v>4.9877999999999999E-2</v>
          </cell>
          <cell r="AD61">
            <v>4.9877999999999999E-2</v>
          </cell>
          <cell r="AE61">
            <v>4.9877999999999999E-2</v>
          </cell>
          <cell r="AF61">
            <v>4.9877999999999999E-2</v>
          </cell>
          <cell r="AG61">
            <v>4.9877999999999999E-2</v>
          </cell>
          <cell r="AH61">
            <v>4.9877999999999999E-2</v>
          </cell>
          <cell r="AI61">
            <v>0</v>
          </cell>
          <cell r="AJ61">
            <v>0</v>
          </cell>
        </row>
        <row r="62">
          <cell r="B62" t="str">
            <v>Crockett</v>
          </cell>
          <cell r="C62" t="str">
            <v>Gas</v>
          </cell>
          <cell r="D62">
            <v>240</v>
          </cell>
          <cell r="E62" t="str">
            <v>var</v>
          </cell>
          <cell r="F62" t="str">
            <v>Pacific Gas and Electric</v>
          </cell>
          <cell r="G62" t="str">
            <v>D/Caa2</v>
          </cell>
          <cell r="H62">
            <v>46143</v>
          </cell>
          <cell r="I62">
            <v>178.98227956446053</v>
          </cell>
          <cell r="J62">
            <v>3588.4012904378792</v>
          </cell>
          <cell r="K62">
            <v>147.7502130131754</v>
          </cell>
          <cell r="L62">
            <v>141.54013333108813</v>
          </cell>
          <cell r="M62">
            <v>135.821178873023</v>
          </cell>
          <cell r="N62">
            <v>132.4940896399869</v>
          </cell>
          <cell r="O62">
            <v>133.32436989806507</v>
          </cell>
          <cell r="P62">
            <v>135.19650233292788</v>
          </cell>
          <cell r="Q62">
            <v>136.78245844718646</v>
          </cell>
          <cell r="R62">
            <v>146.62488629707275</v>
          </cell>
          <cell r="S62">
            <v>147.86424450577303</v>
          </cell>
          <cell r="T62">
            <v>149.98910655974996</v>
          </cell>
          <cell r="U62">
            <v>151.16867730202193</v>
          </cell>
          <cell r="V62">
            <v>152.88859521981831</v>
          </cell>
          <cell r="W62">
            <v>155.27764694797841</v>
          </cell>
          <cell r="X62">
            <v>156.50753274563525</v>
          </cell>
          <cell r="Y62">
            <v>158.08288003415726</v>
          </cell>
          <cell r="Z62">
            <v>160.03917123960969</v>
          </cell>
          <cell r="AA62">
            <v>162.02315910315232</v>
          </cell>
          <cell r="AB62">
            <v>163.6898005432266</v>
          </cell>
          <cell r="AC62">
            <v>165.35993427454483</v>
          </cell>
          <cell r="AD62">
            <v>167.03363781997783</v>
          </cell>
          <cell r="AE62">
            <v>168.71099126955582</v>
          </cell>
          <cell r="AF62">
            <v>170.39207577612214</v>
          </cell>
          <cell r="AG62">
            <v>172.07697473523118</v>
          </cell>
          <cell r="AH62">
            <v>77.763030528799206</v>
          </cell>
          <cell r="AI62">
            <v>0</v>
          </cell>
          <cell r="AJ62">
            <v>0</v>
          </cell>
        </row>
        <row r="63">
          <cell r="B63" t="str">
            <v>EP Share</v>
          </cell>
          <cell r="F63" t="str">
            <v>Pacific Gas and Electric</v>
          </cell>
          <cell r="K63">
            <v>7.7572229237489241</v>
          </cell>
          <cell r="L63">
            <v>7.7572229237489241</v>
          </cell>
          <cell r="M63">
            <v>7.7572229237489241</v>
          </cell>
          <cell r="N63">
            <v>7.7572229237489241</v>
          </cell>
          <cell r="O63">
            <v>7.0681623843523225</v>
          </cell>
          <cell r="P63">
            <v>7.1777392375009601</v>
          </cell>
          <cell r="Q63">
            <v>1.3512486778590591</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row>
        <row r="64">
          <cell r="B64" t="str">
            <v>Dist %</v>
          </cell>
          <cell r="F64" t="str">
            <v>Pacific Gas and Electric</v>
          </cell>
          <cell r="K64">
            <v>0.255</v>
          </cell>
          <cell r="L64">
            <v>0.255</v>
          </cell>
          <cell r="M64">
            <v>0.255</v>
          </cell>
          <cell r="N64">
            <v>0.255</v>
          </cell>
          <cell r="O64">
            <v>0.255</v>
          </cell>
          <cell r="P64">
            <v>0.255</v>
          </cell>
          <cell r="Q64">
            <v>0.255</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row>
        <row r="65">
          <cell r="B65" t="str">
            <v>Double "C"</v>
          </cell>
          <cell r="C65" t="str">
            <v>Gas</v>
          </cell>
          <cell r="D65">
            <v>48</v>
          </cell>
          <cell r="E65" t="str">
            <v>var</v>
          </cell>
          <cell r="F65" t="str">
            <v>Pacific Gas and Electric</v>
          </cell>
          <cell r="G65" t="str">
            <v>D/Caa2</v>
          </cell>
          <cell r="H65">
            <v>39934</v>
          </cell>
          <cell r="I65">
            <v>46.626041994708039</v>
          </cell>
          <cell r="J65">
            <v>182.84722350865897</v>
          </cell>
          <cell r="K65">
            <v>30.42048205391735</v>
          </cell>
          <cell r="L65">
            <v>30.42048205391735</v>
          </cell>
          <cell r="M65">
            <v>30.42048205391735</v>
          </cell>
          <cell r="N65">
            <v>30.42048205391735</v>
          </cell>
          <cell r="O65">
            <v>27.718283860205187</v>
          </cell>
          <cell r="P65">
            <v>28.147997009807685</v>
          </cell>
          <cell r="Q65">
            <v>5.2990144229767022</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row>
        <row r="66">
          <cell r="B66" t="str">
            <v>EP Share</v>
          </cell>
          <cell r="F66" t="str">
            <v>Pacific Gas and Electric</v>
          </cell>
          <cell r="K66">
            <v>7.8172553233249342</v>
          </cell>
          <cell r="L66">
            <v>7.8172553233249342</v>
          </cell>
          <cell r="M66">
            <v>7.8172553233249342</v>
          </cell>
          <cell r="N66">
            <v>7.8172553233249342</v>
          </cell>
          <cell r="O66">
            <v>7.1254109908632692</v>
          </cell>
          <cell r="P66">
            <v>7.217741966641551</v>
          </cell>
          <cell r="Q66">
            <v>1.6757600094872662</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row>
        <row r="67">
          <cell r="B67" t="str">
            <v>Dist %</v>
          </cell>
          <cell r="F67" t="str">
            <v>Pacific Gas and Electric</v>
          </cell>
          <cell r="K67">
            <v>0.255</v>
          </cell>
          <cell r="L67">
            <v>0.255</v>
          </cell>
          <cell r="M67">
            <v>0.255</v>
          </cell>
          <cell r="N67">
            <v>0.255</v>
          </cell>
          <cell r="O67">
            <v>0.255</v>
          </cell>
          <cell r="P67">
            <v>0.255</v>
          </cell>
          <cell r="Q67">
            <v>0.255</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row>
        <row r="68">
          <cell r="A68" t="str">
            <v xml:space="preserve">    </v>
          </cell>
          <cell r="B68" t="str">
            <v>High Sierra</v>
          </cell>
          <cell r="C68" t="str">
            <v>Gas</v>
          </cell>
          <cell r="D68">
            <v>48</v>
          </cell>
          <cell r="E68" t="str">
            <v>var</v>
          </cell>
          <cell r="F68" t="str">
            <v>Pacific Gas and Electric</v>
          </cell>
          <cell r="G68" t="str">
            <v>D/Caa2</v>
          </cell>
          <cell r="H68">
            <v>39934</v>
          </cell>
          <cell r="I68">
            <v>47.28793426029182</v>
          </cell>
          <cell r="J68">
            <v>185.4428794521248</v>
          </cell>
          <cell r="K68">
            <v>30.655903228725233</v>
          </cell>
          <cell r="L68">
            <v>30.655903228725233</v>
          </cell>
          <cell r="M68">
            <v>30.655903228725233</v>
          </cell>
          <cell r="N68">
            <v>30.655903228725233</v>
          </cell>
          <cell r="O68">
            <v>27.942788199463802</v>
          </cell>
          <cell r="P68">
            <v>28.304870457417845</v>
          </cell>
          <cell r="Q68">
            <v>6.5716078803422207</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row>
        <row r="69">
          <cell r="B69" t="str">
            <v>EP Share</v>
          </cell>
          <cell r="F69" t="str">
            <v>Pacific Gas and Electric</v>
          </cell>
          <cell r="K69">
            <v>7.8585167008386616</v>
          </cell>
          <cell r="L69">
            <v>7.8585167008386616</v>
          </cell>
          <cell r="M69">
            <v>7.8585167008386616</v>
          </cell>
          <cell r="N69">
            <v>7.8584208612113109</v>
          </cell>
          <cell r="O69">
            <v>7.1645090386826</v>
          </cell>
          <cell r="P69">
            <v>7.2521965739887726</v>
          </cell>
          <cell r="Q69">
            <v>2.9263673143700255</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row>
        <row r="70">
          <cell r="B70" t="str">
            <v>Dist %</v>
          </cell>
          <cell r="F70" t="str">
            <v>Pacific Gas and Electric</v>
          </cell>
          <cell r="K70">
            <v>0.255</v>
          </cell>
          <cell r="L70">
            <v>0.255</v>
          </cell>
          <cell r="M70">
            <v>0.255</v>
          </cell>
          <cell r="N70">
            <v>0.255</v>
          </cell>
          <cell r="O70">
            <v>0.255</v>
          </cell>
          <cell r="P70">
            <v>0.255</v>
          </cell>
          <cell r="Q70">
            <v>0.255</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row>
        <row r="71">
          <cell r="B71" t="str">
            <v>Kern Front</v>
          </cell>
          <cell r="C71" t="str">
            <v>Gas</v>
          </cell>
          <cell r="D71">
            <v>48</v>
          </cell>
          <cell r="E71" t="str">
            <v>var</v>
          </cell>
          <cell r="F71" t="str">
            <v>Pacific Gas and Electric</v>
          </cell>
          <cell r="G71" t="str">
            <v>D/Caa2</v>
          </cell>
          <cell r="H71">
            <v>39934</v>
          </cell>
          <cell r="I71">
            <v>48.777043890768695</v>
          </cell>
          <cell r="J71">
            <v>191.28252506183799</v>
          </cell>
          <cell r="K71">
            <v>30.817712552308475</v>
          </cell>
          <cell r="L71">
            <v>30.817712552308475</v>
          </cell>
          <cell r="M71">
            <v>30.817712552308475</v>
          </cell>
          <cell r="N71">
            <v>30.817336710632592</v>
          </cell>
          <cell r="O71">
            <v>28.096113877186667</v>
          </cell>
          <cell r="P71">
            <v>28.439986564661854</v>
          </cell>
          <cell r="Q71">
            <v>11.475950252431472</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row>
        <row r="72">
          <cell r="B72" t="str">
            <v>EP Share</v>
          </cell>
          <cell r="F72" t="str">
            <v>Pacific Gas and Electric</v>
          </cell>
          <cell r="K72">
            <v>14.754283594588717</v>
          </cell>
          <cell r="L72">
            <v>14.754283594588717</v>
          </cell>
          <cell r="M72">
            <v>14.754283594588717</v>
          </cell>
          <cell r="N72">
            <v>14.754283594588717</v>
          </cell>
          <cell r="O72">
            <v>13.500257452777582</v>
          </cell>
          <cell r="P72">
            <v>13.563128138295028</v>
          </cell>
          <cell r="Q72">
            <v>13.67344304026858</v>
          </cell>
          <cell r="R72">
            <v>13.764741618488483</v>
          </cell>
          <cell r="S72">
            <v>13.850537395915719</v>
          </cell>
          <cell r="T72">
            <v>3.4905915754562473</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row>
        <row r="73">
          <cell r="B73" t="str">
            <v>Dist %</v>
          </cell>
          <cell r="F73" t="str">
            <v>Pacific Gas and Electric</v>
          </cell>
          <cell r="K73">
            <v>0.51</v>
          </cell>
          <cell r="L73">
            <v>0.51</v>
          </cell>
          <cell r="M73">
            <v>0.51</v>
          </cell>
          <cell r="N73">
            <v>0.51</v>
          </cell>
          <cell r="O73">
            <v>0.51</v>
          </cell>
          <cell r="P73">
            <v>0.51</v>
          </cell>
          <cell r="Q73">
            <v>0.51</v>
          </cell>
          <cell r="R73">
            <v>0.51</v>
          </cell>
          <cell r="S73">
            <v>0.51</v>
          </cell>
          <cell r="T73">
            <v>0.51</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row>
        <row r="74">
          <cell r="B74" t="str">
            <v>Live Oak</v>
          </cell>
          <cell r="C74" t="str">
            <v>Gas</v>
          </cell>
          <cell r="D74">
            <v>46</v>
          </cell>
          <cell r="E74" t="str">
            <v>var</v>
          </cell>
          <cell r="F74" t="str">
            <v>Pacific Gas and Electric</v>
          </cell>
          <cell r="G74" t="str">
            <v>D/Caa2</v>
          </cell>
          <cell r="H74">
            <v>40969</v>
          </cell>
          <cell r="I74">
            <v>130.85983359955651</v>
          </cell>
          <cell r="J74">
            <v>256.58790901873823</v>
          </cell>
          <cell r="K74">
            <v>28.929967832526895</v>
          </cell>
          <cell r="L74">
            <v>28.929967832526895</v>
          </cell>
          <cell r="M74">
            <v>28.929967832526895</v>
          </cell>
          <cell r="N74">
            <v>28.929967832526895</v>
          </cell>
          <cell r="O74">
            <v>26.471093044661924</v>
          </cell>
          <cell r="P74">
            <v>26.594368898617702</v>
          </cell>
          <cell r="Q74">
            <v>26.810672627977606</v>
          </cell>
          <cell r="R74">
            <v>26.98968944801663</v>
          </cell>
          <cell r="S74">
            <v>27.157916462579841</v>
          </cell>
          <cell r="T74">
            <v>6.8442972067769556</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row>
        <row r="75">
          <cell r="B75" t="str">
            <v>EP Share</v>
          </cell>
          <cell r="F75" t="str">
            <v>Pacific Gas and Electric</v>
          </cell>
          <cell r="K75">
            <v>14.771803524295253</v>
          </cell>
          <cell r="L75">
            <v>14.771803524295253</v>
          </cell>
          <cell r="M75">
            <v>14.771803524295253</v>
          </cell>
          <cell r="N75">
            <v>14.771803524295253</v>
          </cell>
          <cell r="O75">
            <v>13.519512065794865</v>
          </cell>
          <cell r="P75">
            <v>13.578241149823649</v>
          </cell>
          <cell r="Q75">
            <v>13.687837339040884</v>
          </cell>
          <cell r="R75">
            <v>13.778584711793556</v>
          </cell>
          <cell r="S75">
            <v>11.547275625772146</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row>
        <row r="76">
          <cell r="B76" t="str">
            <v>Dist %</v>
          </cell>
          <cell r="F76" t="str">
            <v>Pacific Gas and Electric</v>
          </cell>
          <cell r="K76">
            <v>0.51</v>
          </cell>
          <cell r="L76">
            <v>0.51</v>
          </cell>
          <cell r="M76">
            <v>0.51</v>
          </cell>
          <cell r="N76">
            <v>0.51</v>
          </cell>
          <cell r="O76">
            <v>0.51</v>
          </cell>
          <cell r="P76">
            <v>0.51</v>
          </cell>
          <cell r="Q76">
            <v>0.51</v>
          </cell>
          <cell r="R76">
            <v>0.51</v>
          </cell>
          <cell r="S76">
            <v>0.51</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row>
        <row r="77">
          <cell r="B77" t="str">
            <v>McKittrick</v>
          </cell>
          <cell r="C77" t="str">
            <v>Gas</v>
          </cell>
          <cell r="D77">
            <v>46</v>
          </cell>
          <cell r="E77" t="str">
            <v>var</v>
          </cell>
          <cell r="F77" t="str">
            <v>Pacific Gas and Electric</v>
          </cell>
          <cell r="G77" t="str">
            <v>D/Caa2</v>
          </cell>
          <cell r="H77">
            <v>40817</v>
          </cell>
          <cell r="I77">
            <v>125.19866498940611</v>
          </cell>
          <cell r="J77">
            <v>245.48757841060021</v>
          </cell>
          <cell r="K77">
            <v>28.964320635873044</v>
          </cell>
          <cell r="L77">
            <v>28.964320635873044</v>
          </cell>
          <cell r="M77">
            <v>28.964320635873044</v>
          </cell>
          <cell r="N77">
            <v>28.964320635873044</v>
          </cell>
          <cell r="O77">
            <v>26.508847187833069</v>
          </cell>
          <cell r="P77">
            <v>26.624002254556174</v>
          </cell>
          <cell r="Q77">
            <v>26.838896743217418</v>
          </cell>
          <cell r="R77">
            <v>27.01683276822266</v>
          </cell>
          <cell r="S77">
            <v>22.641716913278717</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row>
        <row r="78">
          <cell r="B78" t="str">
            <v>EP Share</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79">
          <cell r="B79" t="str">
            <v>Juniper Support</v>
          </cell>
          <cell r="I79">
            <v>0</v>
          </cell>
          <cell r="J79">
            <v>0</v>
          </cell>
        </row>
        <row r="81">
          <cell r="B81" t="str">
            <v>Cambria</v>
          </cell>
          <cell r="C81" t="str">
            <v>Coal</v>
          </cell>
          <cell r="D81">
            <v>85</v>
          </cell>
          <cell r="E81">
            <v>1</v>
          </cell>
          <cell r="F81" t="str">
            <v>Pennsylvania Electric Company</v>
          </cell>
          <cell r="G81" t="str">
            <v>BBB/A2</v>
          </cell>
          <cell r="H81">
            <v>40603</v>
          </cell>
          <cell r="I81">
            <v>343.62285796888199</v>
          </cell>
          <cell r="J81">
            <v>343.62285796888199</v>
          </cell>
          <cell r="K81">
            <v>40.749097636328344</v>
          </cell>
          <cell r="L81">
            <v>41.543312046210879</v>
          </cell>
          <cell r="M81">
            <v>40.721494987867295</v>
          </cell>
          <cell r="N81">
            <v>41.861301479829656</v>
          </cell>
          <cell r="O81">
            <v>41.878031569744884</v>
          </cell>
          <cell r="P81">
            <v>42.649151270770844</v>
          </cell>
          <cell r="Q81">
            <v>42.836017891328211</v>
          </cell>
          <cell r="R81">
            <v>42.981810919486549</v>
          </cell>
          <cell r="S81">
            <v>8.4026401673154005</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row>
        <row r="82">
          <cell r="B82" t="str">
            <v>Colver</v>
          </cell>
          <cell r="C82" t="str">
            <v>Coal</v>
          </cell>
          <cell r="D82">
            <v>102</v>
          </cell>
          <cell r="E82">
            <v>0.27500000000000002</v>
          </cell>
          <cell r="F82" t="str">
            <v>Pennsylvania Electric Company</v>
          </cell>
          <cell r="G82" t="str">
            <v>BBB/A2</v>
          </cell>
          <cell r="H82">
            <v>43952</v>
          </cell>
          <cell r="I82">
            <v>290.88108934007926</v>
          </cell>
          <cell r="J82">
            <v>1057.7494157821063</v>
          </cell>
          <cell r="K82">
            <v>53.908755958828124</v>
          </cell>
          <cell r="L82">
            <v>55.256104857798825</v>
          </cell>
          <cell r="M82">
            <v>56.172730253502749</v>
          </cell>
          <cell r="N82">
            <v>56.874262580907001</v>
          </cell>
          <cell r="O82">
            <v>57.584553017384692</v>
          </cell>
          <cell r="P82">
            <v>58.303710763173768</v>
          </cell>
          <cell r="Q82">
            <v>59.031846376611995</v>
          </cell>
          <cell r="R82">
            <v>59.769071790940664</v>
          </cell>
          <cell r="S82">
            <v>60.515500331313959</v>
          </cell>
          <cell r="T82">
            <v>61.2712467320166</v>
          </cell>
          <cell r="U82">
            <v>62.036427153892049</v>
          </cell>
          <cell r="V82">
            <v>62.811159201984061</v>
          </cell>
          <cell r="W82">
            <v>63.595561943393946</v>
          </cell>
          <cell r="X82">
            <v>64.389755925356084</v>
          </cell>
          <cell r="Y82">
            <v>65.193863193534469</v>
          </cell>
          <cell r="Z82">
            <v>66.008007310542894</v>
          </cell>
          <cell r="AA82">
            <v>66.832313374691154</v>
          </cell>
          <cell r="AB82">
            <v>28.194545016233509</v>
          </cell>
          <cell r="AC82">
            <v>0</v>
          </cell>
          <cell r="AD82">
            <v>0</v>
          </cell>
          <cell r="AE82">
            <v>0</v>
          </cell>
          <cell r="AF82">
            <v>0</v>
          </cell>
          <cell r="AG82">
            <v>0</v>
          </cell>
          <cell r="AH82">
            <v>0</v>
          </cell>
          <cell r="AI82">
            <v>0</v>
          </cell>
          <cell r="AJ82">
            <v>0</v>
          </cell>
        </row>
        <row r="83">
          <cell r="B83" t="str">
            <v>Gilberton</v>
          </cell>
          <cell r="C83" t="str">
            <v>Coal</v>
          </cell>
          <cell r="D83">
            <v>80</v>
          </cell>
          <cell r="E83">
            <v>0.1</v>
          </cell>
          <cell r="F83" t="str">
            <v>Pennsylvania Power and Light</v>
          </cell>
          <cell r="G83" t="str">
            <v>A-/Baa2(3)</v>
          </cell>
          <cell r="H83">
            <v>39417</v>
          </cell>
          <cell r="I83">
            <v>21.590107064191528</v>
          </cell>
          <cell r="J83">
            <v>215.90107064191525</v>
          </cell>
          <cell r="K83">
            <v>43.429617954567995</v>
          </cell>
          <cell r="L83">
            <v>43.54930233373144</v>
          </cell>
          <cell r="M83">
            <v>42.053369834669788</v>
          </cell>
          <cell r="N83">
            <v>43.433673398236273</v>
          </cell>
          <cell r="O83">
            <v>43.435107120709766</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row>
        <row r="84">
          <cell r="B84" t="str">
            <v>Panther</v>
          </cell>
          <cell r="C84" t="str">
            <v>Coal</v>
          </cell>
          <cell r="D84">
            <v>81</v>
          </cell>
          <cell r="E84">
            <v>0.5</v>
          </cell>
          <cell r="F84" t="str">
            <v>Metropolitan Edison</v>
          </cell>
          <cell r="G84" t="str">
            <v>BBB/A3(3)</v>
          </cell>
          <cell r="H84">
            <v>41183</v>
          </cell>
          <cell r="I84">
            <v>372.98125455161386</v>
          </cell>
          <cell r="J84">
            <v>745.96250910322772</v>
          </cell>
          <cell r="K84">
            <v>60.250492641988863</v>
          </cell>
          <cell r="L84">
            <v>62.44722445043675</v>
          </cell>
          <cell r="M84">
            <v>66.130676586982929</v>
          </cell>
          <cell r="N84">
            <v>71.509280440690546</v>
          </cell>
          <cell r="O84">
            <v>74.192168222435171</v>
          </cell>
          <cell r="P84">
            <v>77.856281630963181</v>
          </cell>
          <cell r="Q84">
            <v>83.419550244565144</v>
          </cell>
          <cell r="R84">
            <v>85.746863803563571</v>
          </cell>
          <cell r="S84">
            <v>89.982639409527209</v>
          </cell>
          <cell r="T84">
            <v>74.427331672074402</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row>
        <row r="85">
          <cell r="B85" t="str">
            <v>Dartmouth</v>
          </cell>
          <cell r="C85" t="str">
            <v>Gas</v>
          </cell>
          <cell r="D85">
            <v>68</v>
          </cell>
          <cell r="E85">
            <v>1</v>
          </cell>
          <cell r="F85" t="str">
            <v>Commonwealth Electric</v>
          </cell>
          <cell r="G85" t="str">
            <v>A/A2(4)</v>
          </cell>
          <cell r="H85">
            <v>42856</v>
          </cell>
          <cell r="I85">
            <v>711.99770973043292</v>
          </cell>
          <cell r="J85">
            <v>711.99770973043292</v>
          </cell>
          <cell r="K85">
            <v>52.957250780123289</v>
          </cell>
          <cell r="L85">
            <v>49.23525761883883</v>
          </cell>
          <cell r="M85">
            <v>48.243026093539356</v>
          </cell>
          <cell r="N85">
            <v>47.666389193959461</v>
          </cell>
          <cell r="O85">
            <v>46.69759640411926</v>
          </cell>
          <cell r="P85">
            <v>47.844024783590747</v>
          </cell>
          <cell r="Q85">
            <v>48.199282087361595</v>
          </cell>
          <cell r="R85">
            <v>48.375129619861596</v>
          </cell>
          <cell r="S85">
            <v>48.98888746032604</v>
          </cell>
          <cell r="T85">
            <v>49.450606191252575</v>
          </cell>
          <cell r="U85">
            <v>47.78796973948505</v>
          </cell>
          <cell r="V85">
            <v>49.828608934078872</v>
          </cell>
          <cell r="W85">
            <v>50.0213491232292</v>
          </cell>
          <cell r="X85">
            <v>50.598328015868418</v>
          </cell>
          <cell r="Y85">
            <v>26.10400368479862</v>
          </cell>
          <cell r="Z85">
            <v>0</v>
          </cell>
          <cell r="AA85">
            <v>0</v>
          </cell>
          <cell r="AB85">
            <v>0</v>
          </cell>
          <cell r="AC85">
            <v>0</v>
          </cell>
          <cell r="AD85">
            <v>0</v>
          </cell>
          <cell r="AE85">
            <v>0</v>
          </cell>
          <cell r="AF85">
            <v>0</v>
          </cell>
          <cell r="AG85">
            <v>0</v>
          </cell>
          <cell r="AH85">
            <v>0</v>
          </cell>
          <cell r="AI85">
            <v>0</v>
          </cell>
          <cell r="AJ85">
            <v>0</v>
          </cell>
        </row>
        <row r="86">
          <cell r="B86" t="str">
            <v>Masspower</v>
          </cell>
          <cell r="C86" t="str">
            <v>Gas</v>
          </cell>
          <cell r="D86">
            <v>250</v>
          </cell>
          <cell r="E86">
            <v>0.503</v>
          </cell>
          <cell r="F86" t="str">
            <v>Boston Edison (44% of Cap)</v>
          </cell>
          <cell r="G86" t="str">
            <v>A/A1</v>
          </cell>
          <cell r="H86">
            <v>41456</v>
          </cell>
          <cell r="I86">
            <v>384.23630099774505</v>
          </cell>
          <cell r="J86">
            <v>763.88926639710746</v>
          </cell>
          <cell r="K86">
            <v>62.239999999999995</v>
          </cell>
          <cell r="L86">
            <v>65.967547351605432</v>
          </cell>
          <cell r="M86">
            <v>68.392004663628114</v>
          </cell>
          <cell r="N86">
            <v>68.827507977798277</v>
          </cell>
          <cell r="O86">
            <v>72.299272765732638</v>
          </cell>
          <cell r="P86">
            <v>73.947072375839213</v>
          </cell>
          <cell r="Q86">
            <v>73.522242836457849</v>
          </cell>
          <cell r="R86">
            <v>76.299079238596079</v>
          </cell>
          <cell r="S86">
            <v>79.255360121559988</v>
          </cell>
          <cell r="T86">
            <v>80.709774334483072</v>
          </cell>
          <cell r="U86">
            <v>42.429404731406869</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row>
        <row r="87">
          <cell r="B87" t="str">
            <v>Masspower</v>
          </cell>
          <cell r="C87" t="str">
            <v>Gas</v>
          </cell>
          <cell r="D87">
            <v>250</v>
          </cell>
          <cell r="E87">
            <v>0.503</v>
          </cell>
          <cell r="F87" t="str">
            <v>Commonwealth Electric</v>
          </cell>
          <cell r="G87" t="str">
            <v>A/A2(4)</v>
          </cell>
          <cell r="H87">
            <v>41365</v>
          </cell>
          <cell r="I87">
            <v>43.749480960242998</v>
          </cell>
          <cell r="J87">
            <v>86.97709932453877</v>
          </cell>
          <cell r="K87">
            <v>14.827000000000002</v>
          </cell>
          <cell r="L87">
            <v>16.11061537614934</v>
          </cell>
          <cell r="M87">
            <v>16.650377926879042</v>
          </cell>
          <cell r="N87">
            <v>16.92517777784462</v>
          </cell>
          <cell r="O87">
            <v>17.63220807745526</v>
          </cell>
          <cell r="P87">
            <v>4.8317201662105056</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row>
        <row r="88">
          <cell r="B88" t="str">
            <v>Masspower</v>
          </cell>
          <cell r="C88" t="str">
            <v>Gas</v>
          </cell>
          <cell r="D88">
            <v>250</v>
          </cell>
          <cell r="E88">
            <v>0.503</v>
          </cell>
          <cell r="F88" t="str">
            <v>Commonwealth Electric</v>
          </cell>
          <cell r="G88" t="str">
            <v>A/A2(4)</v>
          </cell>
          <cell r="H88">
            <v>39539</v>
          </cell>
          <cell r="I88">
            <v>69.708693959933044</v>
          </cell>
          <cell r="J88">
            <v>138.58587268376351</v>
          </cell>
          <cell r="K88">
            <v>15.527000000000001</v>
          </cell>
          <cell r="L88">
            <v>16.386058460877681</v>
          </cell>
          <cell r="M88">
            <v>16.901919944535717</v>
          </cell>
          <cell r="N88">
            <v>17.17026603325645</v>
          </cell>
          <cell r="O88">
            <v>17.87095942739052</v>
          </cell>
          <cell r="P88">
            <v>12.836531170851165</v>
          </cell>
          <cell r="Q88">
            <v>8.823712979787139</v>
          </cell>
          <cell r="R88">
            <v>9.453507270231988</v>
          </cell>
          <cell r="S88">
            <v>10.36149464194931</v>
          </cell>
          <cell r="T88">
            <v>10.406972222359242</v>
          </cell>
          <cell r="U88">
            <v>2.8474505325243031</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row>
        <row r="89">
          <cell r="B89" t="str">
            <v>Masspower</v>
          </cell>
          <cell r="C89" t="str">
            <v>Gas</v>
          </cell>
          <cell r="D89">
            <v>250</v>
          </cell>
          <cell r="E89">
            <v>0.503</v>
          </cell>
          <cell r="F89" t="str">
            <v>MMWEC</v>
          </cell>
          <cell r="G89" t="str">
            <v>BBB+/Baa2</v>
          </cell>
          <cell r="H89">
            <v>41456</v>
          </cell>
          <cell r="I89">
            <v>70.704689405189455</v>
          </cell>
          <cell r="J89">
            <v>140.56598291290149</v>
          </cell>
          <cell r="K89">
            <v>11.022</v>
          </cell>
          <cell r="L89">
            <v>11.943665371109935</v>
          </cell>
          <cell r="M89">
            <v>12.348164118605949</v>
          </cell>
          <cell r="N89">
            <v>12.577181615400116</v>
          </cell>
          <cell r="O89">
            <v>13.13210998218057</v>
          </cell>
          <cell r="P89">
            <v>13.580921893103511</v>
          </cell>
          <cell r="Q89">
            <v>13.54306801128536</v>
          </cell>
          <cell r="R89">
            <v>14.043964420207967</v>
          </cell>
          <cell r="S89">
            <v>14.559544052683606</v>
          </cell>
          <cell r="T89">
            <v>14.799342616498095</v>
          </cell>
          <cell r="U89">
            <v>9.0160208318263706</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row>
        <row r="90">
          <cell r="B90" t="str">
            <v>EP Share</v>
          </cell>
          <cell r="K90">
            <v>18.421394693214275</v>
          </cell>
          <cell r="L90">
            <v>17.884304853222453</v>
          </cell>
          <cell r="M90">
            <v>18.88556667732502</v>
          </cell>
          <cell r="N90">
            <v>7.9299355973134382</v>
          </cell>
          <cell r="O90">
            <v>7.2266586265862953</v>
          </cell>
          <cell r="P90">
            <v>7.8726827039007059</v>
          </cell>
          <cell r="Q90">
            <v>3.9611175812386952</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row>
        <row r="91">
          <cell r="B91" t="str">
            <v>Dist %</v>
          </cell>
          <cell r="K91">
            <v>0.7</v>
          </cell>
          <cell r="L91">
            <v>0.7</v>
          </cell>
          <cell r="M91">
            <v>0.7</v>
          </cell>
          <cell r="N91">
            <v>0.3</v>
          </cell>
          <cell r="O91">
            <v>0.3</v>
          </cell>
          <cell r="P91">
            <v>0.3</v>
          </cell>
          <cell r="Q91">
            <v>0.3</v>
          </cell>
          <cell r="R91">
            <v>0.3</v>
          </cell>
          <cell r="S91">
            <v>0.3</v>
          </cell>
          <cell r="T91">
            <v>0.3</v>
          </cell>
          <cell r="U91">
            <v>0.3</v>
          </cell>
          <cell r="V91">
            <v>0.3</v>
          </cell>
          <cell r="W91">
            <v>0.3</v>
          </cell>
          <cell r="X91">
            <v>0.3</v>
          </cell>
          <cell r="Y91">
            <v>0.3</v>
          </cell>
          <cell r="Z91">
            <v>0.3</v>
          </cell>
          <cell r="AA91">
            <v>0.3</v>
          </cell>
          <cell r="AB91">
            <v>0.3</v>
          </cell>
          <cell r="AC91">
            <v>0.3</v>
          </cell>
          <cell r="AD91">
            <v>0.3</v>
          </cell>
          <cell r="AE91">
            <v>0.3</v>
          </cell>
          <cell r="AF91">
            <v>0.3</v>
          </cell>
          <cell r="AG91">
            <v>0.3</v>
          </cell>
          <cell r="AH91">
            <v>0.3</v>
          </cell>
          <cell r="AI91">
            <v>0.3</v>
          </cell>
          <cell r="AJ91">
            <v>0.3</v>
          </cell>
        </row>
        <row r="92">
          <cell r="B92" t="str">
            <v>Prime Energy</v>
          </cell>
          <cell r="C92" t="str">
            <v>Gas</v>
          </cell>
          <cell r="D92">
            <v>65</v>
          </cell>
          <cell r="E92" t="str">
            <v>var</v>
          </cell>
          <cell r="F92" t="str">
            <v>JCP&amp;L</v>
          </cell>
          <cell r="G92" t="str">
            <v>BBB+/A3</v>
          </cell>
          <cell r="H92">
            <v>39995</v>
          </cell>
          <cell r="I92">
            <v>82.181660732800879</v>
          </cell>
          <cell r="J92">
            <v>168.81264773074247</v>
          </cell>
          <cell r="K92">
            <v>26.316278133163252</v>
          </cell>
          <cell r="L92">
            <v>25.549006933174933</v>
          </cell>
          <cell r="M92">
            <v>26.979380967607174</v>
          </cell>
          <cell r="N92">
            <v>26.433118657711461</v>
          </cell>
          <cell r="O92">
            <v>24.088862088620985</v>
          </cell>
          <cell r="P92">
            <v>26.242275679669021</v>
          </cell>
          <cell r="Q92">
            <v>13.203725270795651</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row>
        <row r="93">
          <cell r="B93" t="str">
            <v>EP Share</v>
          </cell>
          <cell r="K93">
            <v>14.018881169999998</v>
          </cell>
          <cell r="L93">
            <v>13.825976471999999</v>
          </cell>
          <cell r="M93">
            <v>13.4867922</v>
          </cell>
          <cell r="N93">
            <v>5.7560076000000002</v>
          </cell>
          <cell r="O93">
            <v>5.7287552399999999</v>
          </cell>
          <cell r="P93">
            <v>5.8008394079999999</v>
          </cell>
          <cell r="Q93">
            <v>3.1771676249999996</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4">
          <cell r="B94" t="str">
            <v>Dist %</v>
          </cell>
          <cell r="K94">
            <v>0.7</v>
          </cell>
          <cell r="L94">
            <v>0.7</v>
          </cell>
          <cell r="M94">
            <v>0.7</v>
          </cell>
          <cell r="N94">
            <v>0.3</v>
          </cell>
          <cell r="O94">
            <v>0.3</v>
          </cell>
          <cell r="P94">
            <v>0.3</v>
          </cell>
          <cell r="Q94">
            <v>0.3</v>
          </cell>
          <cell r="R94">
            <v>0.3</v>
          </cell>
          <cell r="S94">
            <v>0.3</v>
          </cell>
          <cell r="T94">
            <v>0.3</v>
          </cell>
          <cell r="U94">
            <v>0.3</v>
          </cell>
          <cell r="V94">
            <v>0.3</v>
          </cell>
          <cell r="W94">
            <v>0.3</v>
          </cell>
          <cell r="X94">
            <v>0.3</v>
          </cell>
          <cell r="Y94">
            <v>0.3</v>
          </cell>
          <cell r="Z94">
            <v>0.3</v>
          </cell>
          <cell r="AA94">
            <v>0.3</v>
          </cell>
          <cell r="AB94">
            <v>0.3</v>
          </cell>
          <cell r="AC94">
            <v>0.3</v>
          </cell>
          <cell r="AD94">
            <v>0.3</v>
          </cell>
          <cell r="AE94">
            <v>0.3</v>
          </cell>
          <cell r="AF94">
            <v>0.3</v>
          </cell>
          <cell r="AG94">
            <v>0.3</v>
          </cell>
          <cell r="AH94">
            <v>0.3</v>
          </cell>
          <cell r="AI94">
            <v>0.3</v>
          </cell>
          <cell r="AJ94">
            <v>0.3</v>
          </cell>
        </row>
        <row r="95">
          <cell r="B95" t="str">
            <v>Prime Energy</v>
          </cell>
          <cell r="C95" t="str">
            <v>Gas</v>
          </cell>
          <cell r="D95">
            <v>65</v>
          </cell>
          <cell r="E95" t="str">
            <v>var</v>
          </cell>
          <cell r="F95" t="str">
            <v>Marcal Paper</v>
          </cell>
          <cell r="H95">
            <v>41821</v>
          </cell>
          <cell r="I95">
            <v>61.794419714999997</v>
          </cell>
          <cell r="J95">
            <v>127.25444696999999</v>
          </cell>
          <cell r="K95">
            <v>20.026973099999999</v>
          </cell>
          <cell r="L95">
            <v>19.751394959999999</v>
          </cell>
          <cell r="M95">
            <v>19.266846000000001</v>
          </cell>
          <cell r="N95">
            <v>19.186692000000001</v>
          </cell>
          <cell r="O95">
            <v>19.095850800000001</v>
          </cell>
          <cell r="P95">
            <v>19.33613136</v>
          </cell>
          <cell r="Q95">
            <v>10.59055875</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row>
        <row r="96">
          <cell r="B96" t="str">
            <v>Mid-Georgia</v>
          </cell>
          <cell r="C96" t="str">
            <v>Gas</v>
          </cell>
          <cell r="D96">
            <v>300</v>
          </cell>
          <cell r="E96">
            <v>0.5</v>
          </cell>
          <cell r="F96" t="str">
            <v>Georgia Power</v>
          </cell>
          <cell r="G96" t="str">
            <v>A/A2</v>
          </cell>
          <cell r="H96">
            <v>46905</v>
          </cell>
          <cell r="I96">
            <v>944.46097786247572</v>
          </cell>
          <cell r="J96">
            <v>1888.9219557249514</v>
          </cell>
          <cell r="K96">
            <v>63.286646232684063</v>
          </cell>
          <cell r="L96">
            <v>54.117449621909969</v>
          </cell>
          <cell r="M96">
            <v>50.637224194208564</v>
          </cell>
          <cell r="N96">
            <v>49.081244071531543</v>
          </cell>
          <cell r="O96">
            <v>50.049564127903245</v>
          </cell>
          <cell r="P96">
            <v>52.691867189841687</v>
          </cell>
          <cell r="Q96">
            <v>55.020240818759305</v>
          </cell>
          <cell r="R96">
            <v>53.926671543350068</v>
          </cell>
          <cell r="S96">
            <v>57.025086076594917</v>
          </cell>
          <cell r="T96">
            <v>59.542237491765242</v>
          </cell>
          <cell r="U96">
            <v>60.618516077291254</v>
          </cell>
          <cell r="V96">
            <v>63.292671288046314</v>
          </cell>
          <cell r="W96">
            <v>65.228755840768827</v>
          </cell>
          <cell r="X96">
            <v>68.823551861761175</v>
          </cell>
          <cell r="Y96">
            <v>76.214943288115734</v>
          </cell>
          <cell r="Z96">
            <v>72.396966184495938</v>
          </cell>
          <cell r="AA96">
            <v>70.990244385810371</v>
          </cell>
          <cell r="AB96">
            <v>75.21546476524469</v>
          </cell>
          <cell r="AC96">
            <v>80.945117762647726</v>
          </cell>
          <cell r="AD96">
            <v>85.683025892241147</v>
          </cell>
          <cell r="AE96">
            <v>103.2872758879503</v>
          </cell>
          <cell r="AF96">
            <v>106.9045367929869</v>
          </cell>
          <cell r="AG96">
            <v>108.92411447315054</v>
          </cell>
          <cell r="AH96">
            <v>117.39795967818714</v>
          </cell>
          <cell r="AI96">
            <v>124.2377682845663</v>
          </cell>
          <cell r="AJ96">
            <v>63.382811893138651</v>
          </cell>
        </row>
        <row r="97">
          <cell r="B97" t="str">
            <v>Mulberry</v>
          </cell>
          <cell r="C97" t="str">
            <v>Gas</v>
          </cell>
          <cell r="D97">
            <v>114</v>
          </cell>
          <cell r="E97">
            <v>0.46250000000000002</v>
          </cell>
          <cell r="F97" t="str">
            <v>Florida Power</v>
          </cell>
          <cell r="G97" t="str">
            <v>BBB+/A2</v>
          </cell>
          <cell r="H97">
            <v>45505</v>
          </cell>
          <cell r="I97">
            <v>577.53201182590351</v>
          </cell>
          <cell r="J97">
            <v>1248.7178634073589</v>
          </cell>
          <cell r="K97">
            <v>35.63509212013718</v>
          </cell>
          <cell r="L97">
            <v>38.447368811970648</v>
          </cell>
          <cell r="M97">
            <v>40.003590665069318</v>
          </cell>
          <cell r="N97">
            <v>41.789883723175556</v>
          </cell>
          <cell r="O97">
            <v>43.662038626576063</v>
          </cell>
          <cell r="P97">
            <v>45.180329827897047</v>
          </cell>
          <cell r="Q97">
            <v>47.223729388310403</v>
          </cell>
          <cell r="R97">
            <v>46.919259720992031</v>
          </cell>
          <cell r="S97">
            <v>49.1163638358938</v>
          </cell>
          <cell r="T97">
            <v>51.429342717430963</v>
          </cell>
          <cell r="U97">
            <v>53.847941099490427</v>
          </cell>
          <cell r="V97">
            <v>56.382515805817569</v>
          </cell>
          <cell r="W97">
            <v>59.053730227958027</v>
          </cell>
          <cell r="X97">
            <v>61.851332177095507</v>
          </cell>
          <cell r="Y97">
            <v>64.785681615818135</v>
          </cell>
          <cell r="Z97">
            <v>67.867139595122453</v>
          </cell>
          <cell r="AA97">
            <v>71.095762734012851</v>
          </cell>
          <cell r="AB97">
            <v>74.492219868211194</v>
          </cell>
          <cell r="AC97">
            <v>78.046264361960951</v>
          </cell>
          <cell r="AD97">
            <v>81.788872926308599</v>
          </cell>
          <cell r="AE97">
            <v>85.709801305316702</v>
          </cell>
          <cell r="AF97">
            <v>54.389602252793296</v>
          </cell>
          <cell r="AG97">
            <v>0</v>
          </cell>
          <cell r="AH97">
            <v>0</v>
          </cell>
          <cell r="AI97">
            <v>0</v>
          </cell>
          <cell r="AJ97">
            <v>0</v>
          </cell>
        </row>
        <row r="98">
          <cell r="B98" t="str">
            <v>Mulberry</v>
          </cell>
          <cell r="C98" t="str">
            <v>Gas</v>
          </cell>
          <cell r="D98">
            <v>114</v>
          </cell>
          <cell r="E98">
            <v>0.46250000000000002</v>
          </cell>
          <cell r="F98" t="str">
            <v>Florida Power</v>
          </cell>
          <cell r="G98" t="str">
            <v>BBB+/A2</v>
          </cell>
          <cell r="H98">
            <v>40026</v>
          </cell>
          <cell r="I98">
            <v>38.348725673522033</v>
          </cell>
          <cell r="J98">
            <v>82.916163618426012</v>
          </cell>
          <cell r="K98">
            <v>10.384511486746989</v>
          </cell>
          <cell r="L98">
            <v>11.488320216867471</v>
          </cell>
          <cell r="M98">
            <v>12.075099180722892</v>
          </cell>
          <cell r="N98">
            <v>12.687711180722891</v>
          </cell>
          <cell r="O98">
            <v>13.337227518072293</v>
          </cell>
          <cell r="P98">
            <v>14.019957759036147</v>
          </cell>
          <cell r="Q98">
            <v>8.9233362762573325</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row>
        <row r="99">
          <cell r="B99" t="str">
            <v>Orange</v>
          </cell>
          <cell r="C99" t="str">
            <v>Gas</v>
          </cell>
          <cell r="D99">
            <v>104</v>
          </cell>
          <cell r="E99">
            <v>0.5</v>
          </cell>
          <cell r="F99" t="str">
            <v>Florida Power</v>
          </cell>
          <cell r="G99" t="str">
            <v>BBB+/A2</v>
          </cell>
          <cell r="H99">
            <v>45992</v>
          </cell>
          <cell r="I99">
            <v>588.74606445980635</v>
          </cell>
          <cell r="J99">
            <v>1177.4921289196127</v>
          </cell>
          <cell r="K99">
            <v>32.298192794410014</v>
          </cell>
          <cell r="L99">
            <v>33.642256887406653</v>
          </cell>
          <cell r="M99">
            <v>35.0652908444319</v>
          </cell>
          <cell r="N99">
            <v>36.548491574091614</v>
          </cell>
          <cell r="O99">
            <v>38.091930051356577</v>
          </cell>
          <cell r="P99">
            <v>39.714551345395762</v>
          </cell>
          <cell r="Q99">
            <v>41.41642929856873</v>
          </cell>
          <cell r="R99">
            <v>43.20707556743168</v>
          </cell>
          <cell r="S99">
            <v>45.058257965527289</v>
          </cell>
          <cell r="T99">
            <v>44.158026324837842</v>
          </cell>
          <cell r="U99">
            <v>46.092772285551469</v>
          </cell>
          <cell r="V99">
            <v>48.116603206925149</v>
          </cell>
          <cell r="W99">
            <v>50.229602247449201</v>
          </cell>
          <cell r="X99">
            <v>52.460163240831918</v>
          </cell>
          <cell r="Y99">
            <v>54.780063693118443</v>
          </cell>
          <cell r="Z99">
            <v>57.227137202161529</v>
          </cell>
          <cell r="AA99">
            <v>59.763728431987893</v>
          </cell>
          <cell r="AB99">
            <v>62.446547220386684</v>
          </cell>
          <cell r="AC99">
            <v>65.266250879975132</v>
          </cell>
          <cell r="AD99">
            <v>68.194625921671019</v>
          </cell>
          <cell r="AE99">
            <v>71.297824140345412</v>
          </cell>
          <cell r="AF99">
            <v>74.528763231345096</v>
          </cell>
          <cell r="AG99">
            <v>77.887544564405729</v>
          </cell>
          <cell r="AH99">
            <v>0</v>
          </cell>
          <cell r="AI99">
            <v>0</v>
          </cell>
          <cell r="AJ99">
            <v>0</v>
          </cell>
        </row>
        <row r="100">
          <cell r="B100" t="str">
            <v>Orange</v>
          </cell>
          <cell r="C100" t="str">
            <v>Gas</v>
          </cell>
          <cell r="D100">
            <v>104</v>
          </cell>
          <cell r="E100">
            <v>0.5</v>
          </cell>
          <cell r="F100" t="str">
            <v>Tampa Electric</v>
          </cell>
          <cell r="G100" t="str">
            <v>BBB-/Baa1</v>
          </cell>
          <cell r="H100">
            <v>42339</v>
          </cell>
          <cell r="I100">
            <v>82.323878498845531</v>
          </cell>
          <cell r="J100">
            <v>164.64775699769106</v>
          </cell>
          <cell r="K100">
            <v>8.9359813037472957</v>
          </cell>
          <cell r="L100">
            <v>9.4281817298222421</v>
          </cell>
          <cell r="M100">
            <v>9.9514229644186862</v>
          </cell>
          <cell r="N100">
            <v>10.505718623707061</v>
          </cell>
          <cell r="O100">
            <v>11.093842596181203</v>
          </cell>
          <cell r="P100">
            <v>11.715809048104825</v>
          </cell>
          <cell r="Q100">
            <v>12.379912429066923</v>
          </cell>
          <cell r="R100">
            <v>13.080647477648263</v>
          </cell>
          <cell r="S100">
            <v>13.826309227201225</v>
          </cell>
          <cell r="T100">
            <v>14.619673011745249</v>
          </cell>
          <cell r="U100">
            <v>15.457994471980154</v>
          </cell>
          <cell r="V100">
            <v>16.352329561419758</v>
          </cell>
          <cell r="W100">
            <v>17.299934552648153</v>
          </cell>
          <cell r="X100">
            <v>0</v>
          </cell>
          <cell r="Y100">
            <v>0</v>
          </cell>
          <cell r="Z100">
            <v>0</v>
          </cell>
          <cell r="AA100">
            <v>0</v>
          </cell>
          <cell r="AB100">
            <v>0</v>
          </cell>
          <cell r="AC100">
            <v>0</v>
          </cell>
          <cell r="AD100">
            <v>0</v>
          </cell>
          <cell r="AE100">
            <v>0</v>
          </cell>
          <cell r="AF100">
            <v>0</v>
          </cell>
          <cell r="AG100">
            <v>0</v>
          </cell>
          <cell r="AH100">
            <v>0</v>
          </cell>
          <cell r="AI100">
            <v>0</v>
          </cell>
          <cell r="AJ100">
            <v>0</v>
          </cell>
        </row>
        <row r="101">
          <cell r="B101" t="str">
            <v>Orlando</v>
          </cell>
          <cell r="C101" t="str">
            <v>Gas</v>
          </cell>
          <cell r="D101">
            <v>114</v>
          </cell>
          <cell r="E101">
            <v>0.5</v>
          </cell>
          <cell r="F101" t="str">
            <v>Florida Power</v>
          </cell>
          <cell r="G101" t="str">
            <v>BBB+/A2</v>
          </cell>
          <cell r="H101">
            <v>45261</v>
          </cell>
          <cell r="I101">
            <v>637.08387186744687</v>
          </cell>
          <cell r="J101">
            <v>1274.1677437348937</v>
          </cell>
          <cell r="K101">
            <v>39.667026758386172</v>
          </cell>
          <cell r="L101">
            <v>41.3028496908466</v>
          </cell>
          <cell r="M101">
            <v>42.430426137632054</v>
          </cell>
          <cell r="N101">
            <v>44.61259038706531</v>
          </cell>
          <cell r="O101">
            <v>46.419209506068867</v>
          </cell>
          <cell r="P101">
            <v>47.846201271242236</v>
          </cell>
          <cell r="Q101">
            <v>50.277774484243665</v>
          </cell>
          <cell r="R101">
            <v>51.673657029437138</v>
          </cell>
          <cell r="S101">
            <v>53.284296078790433</v>
          </cell>
          <cell r="T101">
            <v>56.114905594013052</v>
          </cell>
          <cell r="U101">
            <v>58.356977307042222</v>
          </cell>
          <cell r="V101">
            <v>62.951002312965983</v>
          </cell>
          <cell r="W101">
            <v>66.229951018573814</v>
          </cell>
          <cell r="X101">
            <v>66.099332897007713</v>
          </cell>
          <cell r="Y101">
            <v>68.199251988310962</v>
          </cell>
          <cell r="Z101">
            <v>71.743120519282286</v>
          </cell>
          <cell r="AA101">
            <v>74.808633584960731</v>
          </cell>
          <cell r="AB101">
            <v>77.399792403746758</v>
          </cell>
          <cell r="AC101">
            <v>81.354015947569891</v>
          </cell>
          <cell r="AD101">
            <v>84.858273095000357</v>
          </cell>
          <cell r="AE101">
            <v>88.538455722707482</v>
          </cell>
          <cell r="AF101">
            <v>0</v>
          </cell>
          <cell r="AG101">
            <v>0</v>
          </cell>
          <cell r="AH101">
            <v>0</v>
          </cell>
          <cell r="AI101">
            <v>0</v>
          </cell>
          <cell r="AJ101">
            <v>0</v>
          </cell>
        </row>
        <row r="102">
          <cell r="B102" t="str">
            <v>Orlando</v>
          </cell>
          <cell r="C102" t="str">
            <v>Gas</v>
          </cell>
          <cell r="D102">
            <v>114</v>
          </cell>
          <cell r="E102">
            <v>0.5</v>
          </cell>
          <cell r="F102" t="str">
            <v>Reedy Creek</v>
          </cell>
          <cell r="G102" t="str">
            <v>NA</v>
          </cell>
          <cell r="H102">
            <v>41609</v>
          </cell>
          <cell r="I102">
            <v>97.939168638282297</v>
          </cell>
          <cell r="J102">
            <v>195.87833727656459</v>
          </cell>
          <cell r="K102">
            <v>15.678509807990839</v>
          </cell>
          <cell r="L102">
            <v>16.27652888323059</v>
          </cell>
          <cell r="M102">
            <v>16.523938952449871</v>
          </cell>
          <cell r="N102">
            <v>15.968364078441507</v>
          </cell>
          <cell r="O102">
            <v>16.616968438520249</v>
          </cell>
          <cell r="P102">
            <v>17.052693972895824</v>
          </cell>
          <cell r="Q102">
            <v>18.035835884058042</v>
          </cell>
          <cell r="R102">
            <v>18.787635968579082</v>
          </cell>
          <cell r="S102">
            <v>19.243133984836973</v>
          </cell>
          <cell r="T102">
            <v>20.429976350188326</v>
          </cell>
          <cell r="U102">
            <v>21.264750955373287</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row>
        <row r="103">
          <cell r="B103" t="str">
            <v>Vandolah</v>
          </cell>
          <cell r="C103" t="str">
            <v>Gas</v>
          </cell>
          <cell r="D103">
            <v>680</v>
          </cell>
          <cell r="E103">
            <v>1</v>
          </cell>
          <cell r="F103" t="str">
            <v>Reliant Energy Services</v>
          </cell>
          <cell r="G103" t="str">
            <v>B/B2(5)</v>
          </cell>
          <cell r="H103">
            <v>41061</v>
          </cell>
          <cell r="I103">
            <v>385.65387945956041</v>
          </cell>
          <cell r="J103">
            <v>385.65387945956041</v>
          </cell>
          <cell r="K103">
            <v>34.463512732533346</v>
          </cell>
          <cell r="L103">
            <v>39.221476821422236</v>
          </cell>
          <cell r="M103">
            <v>41.397119491348157</v>
          </cell>
          <cell r="N103">
            <v>41.456648659089886</v>
          </cell>
          <cell r="O103">
            <v>41.516872333788598</v>
          </cell>
          <cell r="P103">
            <v>41.577798618025469</v>
          </cell>
          <cell r="Q103">
            <v>41.639435708911762</v>
          </cell>
          <cell r="R103">
            <v>41.701791899191733</v>
          </cell>
          <cell r="S103">
            <v>41.764875578358307</v>
          </cell>
          <cell r="T103">
            <v>20.914347616890907</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row>
        <row r="104">
          <cell r="G104" t="str">
            <v>Total</v>
          </cell>
          <cell r="I104">
            <v>8533.272173597019</v>
          </cell>
          <cell r="J104">
            <v>20333.652339190488</v>
          </cell>
          <cell r="K104">
            <v>1226.2632887935324</v>
          </cell>
          <cell r="L104">
            <v>1250.0134252408209</v>
          </cell>
          <cell r="M104">
            <v>1258.1037521307121</v>
          </cell>
          <cell r="N104">
            <v>1271.3472805008798</v>
          </cell>
          <cell r="O104">
            <v>1257.9008353058707</v>
          </cell>
          <cell r="P104">
            <v>1221.9625823645622</v>
          </cell>
          <cell r="Q104">
            <v>1129.7882943013847</v>
          </cell>
          <cell r="R104">
            <v>1063.5595297072377</v>
          </cell>
          <cell r="S104">
            <v>1025.1725369548089</v>
          </cell>
          <cell r="T104">
            <v>952.26304219036524</v>
          </cell>
          <cell r="U104">
            <v>810.09511040297571</v>
          </cell>
          <cell r="V104">
            <v>763.44139431781593</v>
          </cell>
          <cell r="W104">
            <v>757.94917692512206</v>
          </cell>
          <cell r="X104">
            <v>692.31378865348756</v>
          </cell>
          <cell r="Y104">
            <v>687.10208873443867</v>
          </cell>
          <cell r="Z104">
            <v>661.93186110520571</v>
          </cell>
          <cell r="AA104">
            <v>661.57370369932005</v>
          </cell>
          <cell r="AB104">
            <v>640.89583914092293</v>
          </cell>
          <cell r="AC104">
            <v>626.25618768122274</v>
          </cell>
          <cell r="AD104">
            <v>655.98035609651674</v>
          </cell>
          <cell r="AE104">
            <v>571.85308273256112</v>
          </cell>
          <cell r="AF104">
            <v>406.21497805324742</v>
          </cell>
          <cell r="AG104">
            <v>358.88863377278744</v>
          </cell>
          <cell r="AH104">
            <v>195.16099020698636</v>
          </cell>
          <cell r="AI104">
            <v>124.2377682845663</v>
          </cell>
          <cell r="AJ104">
            <v>63.382811893138651</v>
          </cell>
        </row>
        <row r="105">
          <cell r="G105" t="str">
            <v>MCV</v>
          </cell>
          <cell r="J105">
            <v>3566.8608583009818</v>
          </cell>
          <cell r="K105">
            <v>268.41718500000002</v>
          </cell>
          <cell r="L105">
            <v>273.82066765302511</v>
          </cell>
          <cell r="M105">
            <v>273.01704552661516</v>
          </cell>
          <cell r="N105">
            <v>275.35301681881197</v>
          </cell>
          <cell r="O105">
            <v>274.55289813654741</v>
          </cell>
          <cell r="P105">
            <v>270.30378934735387</v>
          </cell>
          <cell r="Q105">
            <v>271.25322449048861</v>
          </cell>
          <cell r="R105">
            <v>272.74415650518642</v>
          </cell>
          <cell r="S105">
            <v>274.14310371432236</v>
          </cell>
          <cell r="T105">
            <v>276.40155413980216</v>
          </cell>
          <cell r="U105">
            <v>277.35793072671464</v>
          </cell>
          <cell r="V105">
            <v>278.93581583545779</v>
          </cell>
          <cell r="W105">
            <v>280.56047040665646</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row>
        <row r="108">
          <cell r="G108" t="str">
            <v>Total Rev to EP</v>
          </cell>
          <cell r="I108">
            <v>8681.0220829931659</v>
          </cell>
          <cell r="K108">
            <v>552.74997207456909</v>
          </cell>
          <cell r="L108">
            <v>565.52043581052965</v>
          </cell>
          <cell r="M108">
            <v>573.54494408064284</v>
          </cell>
          <cell r="N108">
            <v>563.85181701260547</v>
          </cell>
          <cell r="O108">
            <v>561.01857931852635</v>
          </cell>
          <cell r="P108">
            <v>563.47143323350326</v>
          </cell>
          <cell r="Q108">
            <v>544.26204291023816</v>
          </cell>
          <cell r="R108">
            <v>520.89936790613228</v>
          </cell>
          <cell r="S108">
            <v>489.74154725108929</v>
          </cell>
          <cell r="T108">
            <v>439.25822589402611</v>
          </cell>
          <cell r="U108">
            <v>348.74736941096512</v>
          </cell>
          <cell r="V108">
            <v>314.76486660348093</v>
          </cell>
          <cell r="W108">
            <v>310.52944203088725</v>
          </cell>
          <cell r="X108">
            <v>277.66201377340451</v>
          </cell>
          <cell r="Y108">
            <v>261.85547771571385</v>
          </cell>
          <cell r="Z108">
            <v>239.24275365085919</v>
          </cell>
          <cell r="AA108">
            <v>240.91932274675938</v>
          </cell>
          <cell r="AB108">
            <v>237.95650554298118</v>
          </cell>
          <cell r="AC108">
            <v>235.76921459151117</v>
          </cell>
          <cell r="AD108">
            <v>249.73758019071775</v>
          </cell>
          <cell r="AE108">
            <v>206.77189500509616</v>
          </cell>
          <cell r="AF108">
            <v>124.37065700964432</v>
          </cell>
          <cell r="AG108">
            <v>101.988684864622</v>
          </cell>
          <cell r="AH108">
            <v>62.577644275809014</v>
          </cell>
          <cell r="AI108">
            <v>62.11888414228315</v>
          </cell>
          <cell r="AJ108">
            <v>31.691405946569326</v>
          </cell>
        </row>
        <row r="109">
          <cell r="G109" t="str">
            <v>Merchant</v>
          </cell>
          <cell r="K109">
            <v>-10.6</v>
          </cell>
          <cell r="L109">
            <v>-8.5</v>
          </cell>
          <cell r="M109">
            <v>-9.24</v>
          </cell>
          <cell r="N109">
            <v>-9.6</v>
          </cell>
          <cell r="O109">
            <v>-11</v>
          </cell>
          <cell r="P109">
            <v>-14.94</v>
          </cell>
          <cell r="Q109">
            <v>-15.4</v>
          </cell>
          <cell r="R109">
            <v>-16.5</v>
          </cell>
          <cell r="S109">
            <v>-17.899999999999999</v>
          </cell>
          <cell r="T109">
            <v>-18.100000000000001</v>
          </cell>
          <cell r="U109">
            <v>-11.1</v>
          </cell>
          <cell r="V109">
            <v>-0.7</v>
          </cell>
          <cell r="W109">
            <v>-0.7</v>
          </cell>
          <cell r="X109">
            <v>-0.6</v>
          </cell>
          <cell r="Y109">
            <v>-0.7</v>
          </cell>
          <cell r="Z109">
            <v>-0.7</v>
          </cell>
          <cell r="AA109">
            <v>-0.8</v>
          </cell>
          <cell r="AB109">
            <v>-0.3</v>
          </cell>
          <cell r="AC109">
            <v>0</v>
          </cell>
          <cell r="AD109">
            <v>0</v>
          </cell>
          <cell r="AE109">
            <v>0</v>
          </cell>
          <cell r="AF109">
            <v>0</v>
          </cell>
          <cell r="AG109">
            <v>0</v>
          </cell>
          <cell r="AH109">
            <v>0</v>
          </cell>
          <cell r="AI109">
            <v>0</v>
          </cell>
          <cell r="AJ109">
            <v>0</v>
          </cell>
        </row>
        <row r="110">
          <cell r="G110" t="str">
            <v>Net Rev to EP</v>
          </cell>
          <cell r="I110">
            <v>8533.6420829931667</v>
          </cell>
          <cell r="K110">
            <v>542.14997207456906</v>
          </cell>
          <cell r="L110">
            <v>557.02043581052965</v>
          </cell>
          <cell r="M110">
            <v>564.30494408064283</v>
          </cell>
          <cell r="N110">
            <v>554.25181701260544</v>
          </cell>
          <cell r="O110">
            <v>550.01857931852635</v>
          </cell>
          <cell r="P110">
            <v>548.53143323350321</v>
          </cell>
          <cell r="Q110">
            <v>528.86204291023819</v>
          </cell>
          <cell r="R110">
            <v>504.39936790613228</v>
          </cell>
          <cell r="S110">
            <v>471.84154725108931</v>
          </cell>
          <cell r="T110">
            <v>421.15822589402609</v>
          </cell>
          <cell r="U110">
            <v>337.6473694109651</v>
          </cell>
          <cell r="V110">
            <v>314.06486660348094</v>
          </cell>
          <cell r="W110">
            <v>309.82944203088726</v>
          </cell>
          <cell r="X110">
            <v>277.06201377340449</v>
          </cell>
          <cell r="Y110">
            <v>261.15547771571386</v>
          </cell>
          <cell r="Z110">
            <v>238.5427536508592</v>
          </cell>
          <cell r="AA110">
            <v>240.11932274675937</v>
          </cell>
          <cell r="AB110">
            <v>237.65650554298117</v>
          </cell>
          <cell r="AC110">
            <v>235.76921459151117</v>
          </cell>
          <cell r="AD110">
            <v>249.73758019071775</v>
          </cell>
          <cell r="AE110">
            <v>206.77189500509616</v>
          </cell>
          <cell r="AF110">
            <v>124.37065700964432</v>
          </cell>
          <cell r="AG110">
            <v>101.988684864622</v>
          </cell>
          <cell r="AH110">
            <v>62.577644275809014</v>
          </cell>
          <cell r="AI110">
            <v>62.11888414228315</v>
          </cell>
          <cell r="AJ110">
            <v>31.691405946569326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amp; Structure"/>
      <sheetName val="Valuation &amp; Returns"/>
      <sheetName val="LBO Model"/>
      <sheetName val="Historicals"/>
      <sheetName val="Comparables"/>
      <sheetName val="Returns Breakdown"/>
      <sheetName val="Operating Assumptions "/>
      <sheetName val="Operating Scenarios"/>
      <sheetName val="__FDSCACHE__"/>
      <sheetName val="EBITDA Bridges "/>
      <sheetName val="Financial Update"/>
      <sheetName val="Acq Multiples"/>
      <sheetName val="Summary Surgical"/>
      <sheetName val="Summary WC"/>
      <sheetName val="Summary Total"/>
      <sheetName val="Blended EBITDA"/>
      <sheetName val="EU Surgical"/>
      <sheetName val="Mkt Share"/>
      <sheetName val="Sum of Parts"/>
      <sheetName val="Summary"/>
      <sheetName val="Cover Page"/>
      <sheetName val="Summary of LBO"/>
      <sheetName val="DCFExitMultiple"/>
      <sheetName val="DCFPerpetuity"/>
      <sheetName val="Debt and Interest"/>
      <sheetName val="Financial Statements"/>
      <sheetName val="Assum"/>
      <sheetName val="AcqBS"/>
      <sheetName val="Project Moon 27-10-2003 v5 - re"/>
      <sheetName val="Mult"/>
      <sheetName val="subsequent interest paid"/>
      <sheetName val="Discount"/>
      <sheetName val="brep2"/>
      <sheetName val="Footnotes"/>
      <sheetName val="shtLookup"/>
      <sheetName val="1601 Detail information"/>
      <sheetName val="Aug"/>
      <sheetName val="Dec"/>
      <sheetName val="May"/>
      <sheetName val="Nov"/>
      <sheetName val="Oct"/>
      <sheetName val="Sep"/>
      <sheetName val="April"/>
      <sheetName val="July"/>
      <sheetName val="June"/>
      <sheetName val="March"/>
      <sheetName val=" 12-31-05 to 12-31-06"/>
      <sheetName val="IRR"/>
      <sheetName val="Sheet1"/>
      <sheetName val="START HERE"/>
      <sheetName val="Tenant Revenue Detail"/>
      <sheetName val="Expense Detail Sheets"/>
      <sheetName val="1998 Detailed Revenue Schedule"/>
      <sheetName val="Macro1"/>
      <sheetName val="FX"/>
      <sheetName val="Fin Targets And Sensitivities"/>
      <sheetName val="Rolling Valuations"/>
      <sheetName val="Customer Scorecard"/>
      <sheetName val="Cost Cake"/>
      <sheetName val="Segmentation"/>
      <sheetName val="Supply Demand Model"/>
      <sheetName val="Leading Indicators"/>
      <sheetName val="B1. Fed Current Prov"/>
    </sheetNames>
    <sheetDataSet>
      <sheetData sheetId="0"/>
      <sheetData sheetId="1"/>
      <sheetData sheetId="2">
        <row r="1">
          <cell r="B1" t="str">
            <v>© 1999-2002 by DealMaven, Inc</v>
          </cell>
        </row>
        <row r="2">
          <cell r="B2" t="str">
            <v>www.dealmaven.com</v>
          </cell>
        </row>
        <row r="3">
          <cell r="B3" t="str">
            <v>This analysis is provided for teaching purposes only and is provided without any warranties whatsoever</v>
          </cell>
        </row>
        <row r="5">
          <cell r="B5" t="str">
            <v>Checks</v>
          </cell>
        </row>
        <row r="6">
          <cell r="B6" t="str">
            <v>Balances?</v>
          </cell>
          <cell r="C6">
            <v>2.6571428571426199</v>
          </cell>
        </row>
        <row r="7">
          <cell r="B7" t="str">
            <v>Bal. Sheet All &gt;0</v>
          </cell>
          <cell r="C7">
            <v>0</v>
          </cell>
        </row>
        <row r="8">
          <cell r="B8" t="str">
            <v>Debt Schedule</v>
          </cell>
          <cell r="C8">
            <v>0.35428571428573702</v>
          </cell>
        </row>
        <row r="9">
          <cell r="B9" t="str">
            <v>Average Interest?</v>
          </cell>
          <cell r="C9">
            <v>0</v>
          </cell>
          <cell r="D9" t="str">
            <v>Warn if off?</v>
          </cell>
          <cell r="E9">
            <v>0</v>
          </cell>
        </row>
        <row r="10">
          <cell r="C10" t="str">
            <v>------</v>
          </cell>
        </row>
        <row r="11">
          <cell r="B11" t="str">
            <v>Overall Check</v>
          </cell>
          <cell r="C11">
            <v>3.01142857142835</v>
          </cell>
        </row>
        <row r="13">
          <cell r="B13" t="str">
            <v>Notes:</v>
          </cell>
        </row>
        <row r="14">
          <cell r="B14" t="str">
            <v>Red cells are meant to draw attention to changes relative to standard DealMaven model; once you have reviewed, make these cells blue or black as appropriate.</v>
          </cell>
        </row>
        <row r="15">
          <cell r="B15" t="str">
            <v>Treats all D&amp;A as deductible for book</v>
          </cell>
        </row>
        <row r="19">
          <cell r="B19" t="str">
            <v>Project Moon</v>
          </cell>
        </row>
        <row r="20">
          <cell r="B20" t="str">
            <v>Apax Partners</v>
          </cell>
        </row>
        <row r="21">
          <cell r="B21" t="str">
            <v>LBO Model</v>
          </cell>
        </row>
        <row r="22">
          <cell r="B22" t="str">
            <v>(In € m)</v>
          </cell>
        </row>
        <row r="25">
          <cell r="B25" t="str">
            <v>INCOME STATEMENT</v>
          </cell>
        </row>
        <row r="27">
          <cell r="E27">
            <v>0</v>
          </cell>
          <cell r="F27">
            <v>1</v>
          </cell>
          <cell r="G27">
            <v>2</v>
          </cell>
          <cell r="H27">
            <v>3</v>
          </cell>
          <cell r="I27">
            <v>4</v>
          </cell>
          <cell r="J27">
            <v>5</v>
          </cell>
        </row>
        <row r="28">
          <cell r="E28">
            <v>2003</v>
          </cell>
          <cell r="F28">
            <v>2004</v>
          </cell>
          <cell r="G28">
            <v>2005</v>
          </cell>
          <cell r="H28">
            <v>2006</v>
          </cell>
          <cell r="I28">
            <v>2007</v>
          </cell>
          <cell r="J28">
            <v>2008</v>
          </cell>
        </row>
        <row r="30">
          <cell r="B30" t="str">
            <v>Net Sales</v>
          </cell>
          <cell r="E30">
            <v>489.633602620087</v>
          </cell>
          <cell r="F30">
            <v>563.22391593886505</v>
          </cell>
          <cell r="G30">
            <v>626.31091445414904</v>
          </cell>
          <cell r="H30">
            <v>693.53157956288203</v>
          </cell>
          <cell r="I30">
            <v>754.57597935201295</v>
          </cell>
          <cell r="J30">
            <v>814.28118929535901</v>
          </cell>
        </row>
        <row r="32">
          <cell r="B32" t="str">
            <v>Cost of Goods Sold</v>
          </cell>
          <cell r="E32">
            <v>283.647483100437</v>
          </cell>
          <cell r="F32">
            <v>325.49342464443203</v>
          </cell>
          <cell r="G32">
            <v>374.13667396023601</v>
          </cell>
          <cell r="H32">
            <v>416.09444417202502</v>
          </cell>
          <cell r="I32">
            <v>456.25776187990198</v>
          </cell>
          <cell r="J32">
            <v>488.98672765335601</v>
          </cell>
        </row>
        <row r="33">
          <cell r="B33" t="str">
            <v>Gross Profit</v>
          </cell>
          <cell r="E33">
            <v>205.986119519651</v>
          </cell>
          <cell r="F33">
            <v>237.730491294432</v>
          </cell>
          <cell r="G33">
            <v>252.174240493913</v>
          </cell>
          <cell r="H33">
            <v>277.43713539085701</v>
          </cell>
          <cell r="I33">
            <v>298.31821747211097</v>
          </cell>
          <cell r="J33">
            <v>325.29446164200402</v>
          </cell>
        </row>
        <row r="35">
          <cell r="B35" t="str">
            <v>Selling Expenses</v>
          </cell>
          <cell r="E35">
            <v>69.272447106986903</v>
          </cell>
          <cell r="F35">
            <v>75.392879252183405</v>
          </cell>
          <cell r="G35">
            <v>78.538129635807906</v>
          </cell>
          <cell r="H35">
            <v>84.404508907810097</v>
          </cell>
          <cell r="I35">
            <v>92.486973233203102</v>
          </cell>
          <cell r="J35">
            <v>100.84282116765699</v>
          </cell>
        </row>
        <row r="36">
          <cell r="B36" t="str">
            <v>Administrative Expenses</v>
          </cell>
          <cell r="E36">
            <v>62.061021912663797</v>
          </cell>
          <cell r="F36">
            <v>63.238018300764203</v>
          </cell>
          <cell r="G36">
            <v>65.5648499628428</v>
          </cell>
          <cell r="H36">
            <v>67.132596496193699</v>
          </cell>
          <cell r="I36">
            <v>72.688159735843897</v>
          </cell>
          <cell r="J36">
            <v>78.143194006885807</v>
          </cell>
        </row>
        <row r="37">
          <cell r="B37" t="str">
            <v>R&amp;D Expenses</v>
          </cell>
          <cell r="E37">
            <v>10.2125069978166</v>
          </cell>
          <cell r="F37">
            <v>12.176848596506501</v>
          </cell>
          <cell r="G37">
            <v>14.555041555327501</v>
          </cell>
          <cell r="H37">
            <v>17.5791386358393</v>
          </cell>
          <cell r="I37">
            <v>19.380856135642599</v>
          </cell>
          <cell r="J37">
            <v>21.318582017152799</v>
          </cell>
        </row>
        <row r="38">
          <cell r="B38" t="str">
            <v>EBITA (pre synergy effect)</v>
          </cell>
          <cell r="E38">
            <v>64.440143502183403</v>
          </cell>
          <cell r="F38">
            <v>86.922745144978094</v>
          </cell>
          <cell r="G38">
            <v>93.516219339934594</v>
          </cell>
          <cell r="H38">
            <v>108.320891351014</v>
          </cell>
          <cell r="I38">
            <v>113.762228367422</v>
          </cell>
          <cell r="J38">
            <v>124.989864450308</v>
          </cell>
        </row>
        <row r="40">
          <cell r="B40" t="str">
            <v>Cost Synergies</v>
          </cell>
          <cell r="E40">
            <v>0</v>
          </cell>
          <cell r="F40">
            <v>0</v>
          </cell>
          <cell r="G40">
            <v>0</v>
          </cell>
          <cell r="H40">
            <v>0</v>
          </cell>
          <cell r="I40">
            <v>0</v>
          </cell>
          <cell r="J40">
            <v>0</v>
          </cell>
        </row>
        <row r="41">
          <cell r="B41" t="str">
            <v>Integration Costs</v>
          </cell>
          <cell r="E41">
            <v>0</v>
          </cell>
          <cell r="F41">
            <v>0</v>
          </cell>
          <cell r="G41">
            <v>0</v>
          </cell>
          <cell r="H41">
            <v>0</v>
          </cell>
          <cell r="I41">
            <v>0</v>
          </cell>
          <cell r="J41">
            <v>0</v>
          </cell>
        </row>
        <row r="42">
          <cell r="B42" t="str">
            <v>EBITA (post synergy effect)</v>
          </cell>
          <cell r="E42">
            <v>64.440143502183403</v>
          </cell>
          <cell r="F42">
            <v>86.922745144978094</v>
          </cell>
          <cell r="G42">
            <v>93.516219339934594</v>
          </cell>
          <cell r="H42">
            <v>108.320891351014</v>
          </cell>
          <cell r="I42">
            <v>113.762228367422</v>
          </cell>
          <cell r="J42">
            <v>124.989864450308</v>
          </cell>
        </row>
        <row r="44">
          <cell r="B44" t="str">
            <v>Depreciation</v>
          </cell>
          <cell r="E44">
            <v>20.1344729985444</v>
          </cell>
          <cell r="F44">
            <v>19.8080104021106</v>
          </cell>
          <cell r="G44">
            <v>20.325800157743799</v>
          </cell>
          <cell r="H44">
            <v>20.253826767994799</v>
          </cell>
          <cell r="I44">
            <v>24.141728868842701</v>
          </cell>
          <cell r="J44">
            <v>25.596613856293501</v>
          </cell>
        </row>
        <row r="45">
          <cell r="B45" t="str">
            <v>EBITDA</v>
          </cell>
          <cell r="E45">
            <v>84.574616500727799</v>
          </cell>
          <cell r="F45">
            <v>106.730755547089</v>
          </cell>
          <cell r="G45">
            <v>113.842019497678</v>
          </cell>
          <cell r="H45">
            <v>128.57471811900899</v>
          </cell>
          <cell r="I45">
            <v>137.90395723626401</v>
          </cell>
          <cell r="J45">
            <v>150.586478306602</v>
          </cell>
        </row>
        <row r="47">
          <cell r="B47" t="str">
            <v>Restructuring Charges</v>
          </cell>
          <cell r="E47">
            <v>0</v>
          </cell>
          <cell r="F47">
            <v>0</v>
          </cell>
          <cell r="G47">
            <v>0</v>
          </cell>
          <cell r="H47">
            <v>0</v>
          </cell>
          <cell r="I47">
            <v>0</v>
          </cell>
          <cell r="J47">
            <v>0</v>
          </cell>
        </row>
        <row r="48">
          <cell r="B48" t="str">
            <v>Other Items Affecting Comparability (Corporate only)</v>
          </cell>
          <cell r="E48">
            <v>0</v>
          </cell>
          <cell r="F48">
            <v>0</v>
          </cell>
          <cell r="G48">
            <v>0</v>
          </cell>
          <cell r="H48">
            <v>0</v>
          </cell>
          <cell r="I48">
            <v>0</v>
          </cell>
          <cell r="J48">
            <v>0</v>
          </cell>
        </row>
        <row r="50">
          <cell r="B50" t="str">
            <v>Amortisation of Goodwill (existing)</v>
          </cell>
          <cell r="E50">
            <v>9.2903930131004397</v>
          </cell>
          <cell r="F50">
            <v>9.2903930131004397</v>
          </cell>
          <cell r="G50">
            <v>9.2903930131004397</v>
          </cell>
          <cell r="H50">
            <v>9.2903930131004397</v>
          </cell>
          <cell r="I50">
            <v>9.2903930131004397</v>
          </cell>
          <cell r="J50">
            <v>9.2903930131004397</v>
          </cell>
        </row>
        <row r="51">
          <cell r="B51" t="str">
            <v>Amortisation of Goodwill (new)</v>
          </cell>
          <cell r="D51">
            <v>20</v>
          </cell>
          <cell r="E51">
            <v>25.2422777407163</v>
          </cell>
          <cell r="F51">
            <v>25.2422777407163</v>
          </cell>
          <cell r="G51">
            <v>25.2422777407163</v>
          </cell>
          <cell r="H51">
            <v>25.2422777407163</v>
          </cell>
          <cell r="I51">
            <v>25.2422777407163</v>
          </cell>
          <cell r="J51">
            <v>25.2422777407163</v>
          </cell>
          <cell r="L51" t="str">
            <v>what about amortisation of financing fees? Tax shield? Transactions costs partly assignable to financing fees?</v>
          </cell>
        </row>
        <row r="52">
          <cell r="B52" t="str">
            <v>New Amortization of Spec. Ident. Intang.</v>
          </cell>
          <cell r="D52">
            <v>20</v>
          </cell>
          <cell r="E52">
            <v>0</v>
          </cell>
          <cell r="F52">
            <v>0</v>
          </cell>
          <cell r="G52">
            <v>0</v>
          </cell>
          <cell r="H52">
            <v>0</v>
          </cell>
          <cell r="I52">
            <v>0</v>
          </cell>
          <cell r="J52">
            <v>0</v>
          </cell>
        </row>
        <row r="53">
          <cell r="B53" t="str">
            <v>Depreciation of PP&amp;E Stepup</v>
          </cell>
          <cell r="D53">
            <v>10</v>
          </cell>
          <cell r="E53">
            <v>0</v>
          </cell>
          <cell r="F53">
            <v>0</v>
          </cell>
          <cell r="G53">
            <v>0</v>
          </cell>
          <cell r="H53">
            <v>0</v>
          </cell>
          <cell r="I53">
            <v>0</v>
          </cell>
          <cell r="J53">
            <v>0</v>
          </cell>
        </row>
        <row r="54">
          <cell r="B54" t="str">
            <v>EBIT</v>
          </cell>
          <cell r="E54">
            <v>29.907472748366601</v>
          </cell>
          <cell r="F54">
            <v>52.390074391161299</v>
          </cell>
          <cell r="G54">
            <v>58.983548586117799</v>
          </cell>
          <cell r="H54">
            <v>73.788220597197594</v>
          </cell>
          <cell r="I54">
            <v>79.229557613604896</v>
          </cell>
          <cell r="J54">
            <v>90.457193696491501</v>
          </cell>
        </row>
        <row r="56">
          <cell r="B56" t="str">
            <v>Interest Expense</v>
          </cell>
          <cell r="D56" t="str">
            <v>Rate</v>
          </cell>
        </row>
        <row r="57">
          <cell r="B57" t="str">
            <v>Average Interest?</v>
          </cell>
          <cell r="D57">
            <v>1</v>
          </cell>
        </row>
        <row r="58">
          <cell r="B58" t="str">
            <v>Working Capital Revolver</v>
          </cell>
          <cell r="C58" t="str">
            <v>Cash</v>
          </cell>
          <cell r="D58">
            <v>5.5599999999999997E-2</v>
          </cell>
          <cell r="E58">
            <v>0</v>
          </cell>
          <cell r="F58">
            <v>0</v>
          </cell>
          <cell r="G58">
            <v>0</v>
          </cell>
          <cell r="H58">
            <v>0</v>
          </cell>
          <cell r="I58">
            <v>0</v>
          </cell>
          <cell r="J58">
            <v>0</v>
          </cell>
        </row>
        <row r="59">
          <cell r="B59" t="str">
            <v>Term Loan A</v>
          </cell>
          <cell r="C59" t="str">
            <v>Cash</v>
          </cell>
          <cell r="D59">
            <v>5.8099999999999999E-2</v>
          </cell>
          <cell r="E59">
            <v>9.8003079999999994</v>
          </cell>
          <cell r="F59">
            <v>9.8003079999999994</v>
          </cell>
          <cell r="G59">
            <v>7.0103460000000002</v>
          </cell>
          <cell r="H59">
            <v>3.6074290000000002</v>
          </cell>
          <cell r="I59">
            <v>0.87731000000000003</v>
          </cell>
          <cell r="J59">
            <v>0</v>
          </cell>
        </row>
        <row r="60">
          <cell r="B60" t="str">
            <v>Term Loan B</v>
          </cell>
          <cell r="C60" t="str">
            <v>Cash</v>
          </cell>
          <cell r="D60">
            <v>6.5600000000000006E-2</v>
          </cell>
          <cell r="E60">
            <v>11.808</v>
          </cell>
          <cell r="F60">
            <v>11.808</v>
          </cell>
          <cell r="G60">
            <v>11.808</v>
          </cell>
          <cell r="H60">
            <v>11.808</v>
          </cell>
          <cell r="I60">
            <v>11.808</v>
          </cell>
          <cell r="J60">
            <v>11.808</v>
          </cell>
        </row>
        <row r="61">
          <cell r="B61" t="str">
            <v>High Yield</v>
          </cell>
          <cell r="C61" t="str">
            <v>Cash</v>
          </cell>
          <cell r="D61">
            <v>0.11559999999999999</v>
          </cell>
          <cell r="E61">
            <v>0</v>
          </cell>
          <cell r="F61">
            <v>0</v>
          </cell>
          <cell r="G61">
            <v>0</v>
          </cell>
          <cell r="H61">
            <v>0</v>
          </cell>
          <cell r="I61">
            <v>0</v>
          </cell>
          <cell r="J61">
            <v>0</v>
          </cell>
        </row>
        <row r="62">
          <cell r="B62" t="str">
            <v>Mezzanine</v>
          </cell>
          <cell r="C62" t="str">
            <v>Cash</v>
          </cell>
          <cell r="D62">
            <v>7.5600000000000001E-2</v>
          </cell>
          <cell r="E62">
            <v>10.795680000000001</v>
          </cell>
          <cell r="F62">
            <v>10.795680000000001</v>
          </cell>
          <cell r="G62">
            <v>11.227356</v>
          </cell>
          <cell r="H62">
            <v>11.67642</v>
          </cell>
          <cell r="I62">
            <v>12.143628</v>
          </cell>
          <cell r="J62">
            <v>12.629735999999999</v>
          </cell>
        </row>
        <row r="63">
          <cell r="B63" t="str">
            <v>Mezzanine</v>
          </cell>
          <cell r="C63" t="str">
            <v>Roll-up</v>
          </cell>
          <cell r="D63">
            <v>0.04</v>
          </cell>
          <cell r="E63">
            <v>5.6</v>
          </cell>
          <cell r="F63">
            <v>5.6</v>
          </cell>
          <cell r="G63">
            <v>5.8239999999999998</v>
          </cell>
          <cell r="H63">
            <v>6.0569600000000001</v>
          </cell>
          <cell r="I63">
            <v>6.2992384000000001</v>
          </cell>
          <cell r="J63">
            <v>6.551207936</v>
          </cell>
        </row>
        <row r="64">
          <cell r="B64" t="str">
            <v>Preferred Equity (PIK Debt)</v>
          </cell>
          <cell r="C64" t="str">
            <v>Roll-up</v>
          </cell>
          <cell r="D64">
            <v>0.08</v>
          </cell>
          <cell r="E64">
            <v>14.4</v>
          </cell>
          <cell r="F64">
            <v>14.4</v>
          </cell>
          <cell r="G64">
            <v>15.552</v>
          </cell>
          <cell r="H64">
            <v>16.79616</v>
          </cell>
          <cell r="I64">
            <v>18.1398528</v>
          </cell>
          <cell r="J64">
            <v>19.591041023999999</v>
          </cell>
        </row>
        <row r="65">
          <cell r="B65" t="str">
            <v>Total Interest Expense</v>
          </cell>
          <cell r="E65">
            <v>52.403987999999998</v>
          </cell>
          <cell r="F65">
            <v>52.403987999999998</v>
          </cell>
          <cell r="G65">
            <v>51.421702000000003</v>
          </cell>
          <cell r="H65">
            <v>49.944969</v>
          </cell>
          <cell r="I65">
            <v>49.268029200000001</v>
          </cell>
          <cell r="J65">
            <v>50.579984959999997</v>
          </cell>
        </row>
        <row r="67">
          <cell r="B67" t="str">
            <v>PBT</v>
          </cell>
          <cell r="E67">
            <v>-22.496515251633401</v>
          </cell>
          <cell r="F67">
            <v>-1.3913608838699101E-2</v>
          </cell>
          <cell r="G67">
            <v>7.5618465861177899</v>
          </cell>
          <cell r="H67">
            <v>23.8432515971976</v>
          </cell>
          <cell r="I67">
            <v>29.961528413604899</v>
          </cell>
          <cell r="J67">
            <v>39.877208736491497</v>
          </cell>
        </row>
        <row r="69">
          <cell r="B69" t="str">
            <v>Interest Income</v>
          </cell>
          <cell r="D69">
            <v>0.02</v>
          </cell>
          <cell r="E69">
            <v>0</v>
          </cell>
          <cell r="F69">
            <v>0</v>
          </cell>
          <cell r="G69">
            <v>0</v>
          </cell>
          <cell r="H69">
            <v>0</v>
          </cell>
          <cell r="I69">
            <v>0</v>
          </cell>
          <cell r="J69">
            <v>-0.60569834884359197</v>
          </cell>
        </row>
        <row r="70">
          <cell r="B70" t="str">
            <v>Transaction Costs Amortization</v>
          </cell>
          <cell r="D70">
            <v>7</v>
          </cell>
          <cell r="E70">
            <v>4.8571428571428603</v>
          </cell>
          <cell r="F70">
            <v>4.8571428571428603</v>
          </cell>
          <cell r="G70">
            <v>4.8571428571428603</v>
          </cell>
          <cell r="H70">
            <v>4.8571428571428603</v>
          </cell>
          <cell r="I70">
            <v>4.8571428571428603</v>
          </cell>
          <cell r="J70">
            <v>4.8571428571428603</v>
          </cell>
        </row>
        <row r="71">
          <cell r="B71" t="str">
            <v>Pretax Income</v>
          </cell>
          <cell r="E71">
            <v>-27.353658108776202</v>
          </cell>
          <cell r="F71">
            <v>-4.8710564659815603</v>
          </cell>
          <cell r="G71">
            <v>2.7047037289749301</v>
          </cell>
          <cell r="H71">
            <v>18.9861087400547</v>
          </cell>
          <cell r="I71">
            <v>25.104385556461999</v>
          </cell>
          <cell r="J71">
            <v>35.625764228192203</v>
          </cell>
        </row>
        <row r="73">
          <cell r="B73" t="str">
            <v>Add back: Amortisation of Goodwill (existing &amp; new)</v>
          </cell>
          <cell r="E73">
            <v>34.532670753816802</v>
          </cell>
          <cell r="F73">
            <v>34.532670753816802</v>
          </cell>
          <cell r="G73">
            <v>34.532670753816802</v>
          </cell>
          <cell r="H73">
            <v>34.532670753816802</v>
          </cell>
          <cell r="I73">
            <v>34.532670753816802</v>
          </cell>
          <cell r="J73">
            <v>34.532670753816802</v>
          </cell>
        </row>
        <row r="74">
          <cell r="B74" t="str">
            <v>Taxable Income</v>
          </cell>
          <cell r="E74">
            <v>7.1790126450405598</v>
          </cell>
          <cell r="F74">
            <v>29.661614287835199</v>
          </cell>
          <cell r="G74">
            <v>37.237374482791701</v>
          </cell>
          <cell r="H74">
            <v>53.518779493871499</v>
          </cell>
          <cell r="I74">
            <v>59.637056310278801</v>
          </cell>
          <cell r="J74">
            <v>70.158434982008998</v>
          </cell>
        </row>
        <row r="76">
          <cell r="B76" t="str">
            <v>Taxes</v>
          </cell>
          <cell r="D76">
            <v>0.31</v>
          </cell>
          <cell r="E76">
            <v>2.2254939199625698</v>
          </cell>
          <cell r="F76">
            <v>9.1951004292289191</v>
          </cell>
          <cell r="G76">
            <v>11.5435860896654</v>
          </cell>
          <cell r="H76">
            <v>16.590821643100199</v>
          </cell>
          <cell r="I76">
            <v>18.4874874561864</v>
          </cell>
          <cell r="J76">
            <v>21.749114844422799</v>
          </cell>
        </row>
        <row r="77">
          <cell r="B77" t="str">
            <v>Net Income</v>
          </cell>
          <cell r="E77">
            <v>-29.5791520287388</v>
          </cell>
          <cell r="F77">
            <v>-14.066156895210501</v>
          </cell>
          <cell r="G77">
            <v>-8.8388823606904996</v>
          </cell>
          <cell r="H77">
            <v>2.3952870969545499</v>
          </cell>
          <cell r="I77">
            <v>6.6168981002755798</v>
          </cell>
          <cell r="J77">
            <v>13.876649383769401</v>
          </cell>
        </row>
        <row r="80">
          <cell r="B80" t="str">
            <v>BALANCE SHEET</v>
          </cell>
        </row>
        <row r="82">
          <cell r="C82" t="str">
            <v>Opening</v>
          </cell>
          <cell r="D82" t="str">
            <v>Adj.</v>
          </cell>
          <cell r="E82" t="str">
            <v>Closing</v>
          </cell>
          <cell r="F82">
            <v>1</v>
          </cell>
          <cell r="G82">
            <v>2</v>
          </cell>
          <cell r="H82">
            <v>3</v>
          </cell>
          <cell r="I82">
            <v>4</v>
          </cell>
          <cell r="J82">
            <v>5</v>
          </cell>
        </row>
        <row r="83">
          <cell r="C83">
            <v>37986</v>
          </cell>
          <cell r="D83">
            <v>37986</v>
          </cell>
          <cell r="E83">
            <v>37986</v>
          </cell>
          <cell r="F83">
            <v>2004</v>
          </cell>
          <cell r="G83">
            <v>2005</v>
          </cell>
          <cell r="H83">
            <v>2006</v>
          </cell>
          <cell r="I83">
            <v>2007</v>
          </cell>
          <cell r="J83">
            <v>2008</v>
          </cell>
        </row>
        <row r="84">
          <cell r="B84" t="str">
            <v>Assets</v>
          </cell>
        </row>
        <row r="85">
          <cell r="B85" t="str">
            <v>Cash</v>
          </cell>
          <cell r="C85">
            <v>0</v>
          </cell>
          <cell r="D85">
            <v>0</v>
          </cell>
          <cell r="E85">
            <v>0</v>
          </cell>
          <cell r="F85">
            <v>-0.17714285714286901</v>
          </cell>
          <cell r="G85">
            <v>-0.35428571428573702</v>
          </cell>
          <cell r="H85">
            <v>-0.53142857142859201</v>
          </cell>
          <cell r="I85">
            <v>29.576346013608099</v>
          </cell>
          <cell r="J85">
            <v>98.996353031786796</v>
          </cell>
        </row>
        <row r="86">
          <cell r="B86" t="str">
            <v>Net Working Capital</v>
          </cell>
          <cell r="C86">
            <v>112.143652245353</v>
          </cell>
          <cell r="D86">
            <v>0</v>
          </cell>
          <cell r="E86">
            <v>112.143652245353</v>
          </cell>
          <cell r="F86">
            <v>115.760196774981</v>
          </cell>
          <cell r="G86">
            <v>117.32117931616</v>
          </cell>
          <cell r="H86">
            <v>119.689254268898</v>
          </cell>
          <cell r="I86">
            <v>130.23812932830899</v>
          </cell>
          <cell r="J86">
            <v>140.35311608166299</v>
          </cell>
        </row>
        <row r="87">
          <cell r="B87" t="str">
            <v>Other Current Assets</v>
          </cell>
          <cell r="C87">
            <v>0</v>
          </cell>
          <cell r="D87">
            <v>0</v>
          </cell>
          <cell r="E87">
            <v>0</v>
          </cell>
          <cell r="F87">
            <v>0</v>
          </cell>
          <cell r="G87">
            <v>0</v>
          </cell>
          <cell r="H87">
            <v>0</v>
          </cell>
          <cell r="I87">
            <v>0</v>
          </cell>
          <cell r="J87">
            <v>0</v>
          </cell>
        </row>
        <row r="88">
          <cell r="B88" t="str">
            <v>Current Assets</v>
          </cell>
          <cell r="C88">
            <v>112.143652245353</v>
          </cell>
          <cell r="D88">
            <v>0</v>
          </cell>
          <cell r="E88">
            <v>112.143652245353</v>
          </cell>
          <cell r="F88">
            <v>115.583053917838</v>
          </cell>
          <cell r="G88">
            <v>116.96689360187401</v>
          </cell>
          <cell r="H88">
            <v>119.15782569747</v>
          </cell>
          <cell r="I88">
            <v>159.81447534191699</v>
          </cell>
          <cell r="J88">
            <v>239.34946911345</v>
          </cell>
        </row>
        <row r="90">
          <cell r="B90" t="str">
            <v>PP&amp;E</v>
          </cell>
          <cell r="C90">
            <v>70.095945778748202</v>
          </cell>
          <cell r="D90">
            <v>0</v>
          </cell>
          <cell r="E90">
            <v>70.095945778748202</v>
          </cell>
          <cell r="F90">
            <v>69.167587745633199</v>
          </cell>
          <cell r="G90">
            <v>66.131932235225605</v>
          </cell>
          <cell r="H90">
            <v>64.647138491181906</v>
          </cell>
          <cell r="I90">
            <v>64.0511628387804</v>
          </cell>
          <cell r="J90">
            <v>63.747738164833699</v>
          </cell>
        </row>
        <row r="91">
          <cell r="B91" t="str">
            <v>PP&amp;E Stepup (Net)</v>
          </cell>
          <cell r="C91">
            <v>0</v>
          </cell>
          <cell r="D91">
            <v>0</v>
          </cell>
          <cell r="E91">
            <v>0</v>
          </cell>
          <cell r="F91">
            <v>0</v>
          </cell>
          <cell r="G91">
            <v>0</v>
          </cell>
          <cell r="H91">
            <v>0</v>
          </cell>
          <cell r="I91">
            <v>0</v>
          </cell>
          <cell r="J91">
            <v>0</v>
          </cell>
        </row>
        <row r="92">
          <cell r="B92" t="str">
            <v>Other Assets</v>
          </cell>
          <cell r="C92">
            <v>78.1113537117904</v>
          </cell>
          <cell r="D92">
            <v>0</v>
          </cell>
          <cell r="E92">
            <v>78.1113537117904</v>
          </cell>
          <cell r="F92">
            <v>78.1113537117904</v>
          </cell>
          <cell r="G92">
            <v>78.1113537117904</v>
          </cell>
          <cell r="H92">
            <v>78.1113537117904</v>
          </cell>
          <cell r="I92">
            <v>78.1113537117904</v>
          </cell>
          <cell r="J92">
            <v>78.1113537117904</v>
          </cell>
        </row>
        <row r="93">
          <cell r="B93" t="str">
            <v>Goodwill (existing)</v>
          </cell>
          <cell r="C93">
            <v>114.78165938864601</v>
          </cell>
          <cell r="D93">
            <v>0</v>
          </cell>
          <cell r="E93">
            <v>114.78165938864601</v>
          </cell>
          <cell r="F93">
            <v>105.491266375546</v>
          </cell>
          <cell r="G93">
            <v>96.200873362445407</v>
          </cell>
          <cell r="H93">
            <v>86.910480349344994</v>
          </cell>
          <cell r="I93">
            <v>77.620087336244495</v>
          </cell>
          <cell r="J93">
            <v>68.329694323144096</v>
          </cell>
        </row>
        <row r="94">
          <cell r="B94" t="str">
            <v>Goodwill (new)</v>
          </cell>
          <cell r="C94">
            <v>0</v>
          </cell>
          <cell r="D94">
            <v>504.84555481432699</v>
          </cell>
          <cell r="E94">
            <v>504.84555481432699</v>
          </cell>
          <cell r="F94">
            <v>479.60327707361103</v>
          </cell>
          <cell r="G94">
            <v>454.36099933289398</v>
          </cell>
          <cell r="H94">
            <v>429.11872159217802</v>
          </cell>
          <cell r="I94">
            <v>403.87644385146098</v>
          </cell>
          <cell r="J94">
            <v>378.63416611074501</v>
          </cell>
        </row>
        <row r="95">
          <cell r="B95" t="str">
            <v>Specifically ID Intangibles</v>
          </cell>
          <cell r="C95">
            <v>0</v>
          </cell>
          <cell r="D95">
            <v>0</v>
          </cell>
          <cell r="E95">
            <v>0</v>
          </cell>
          <cell r="F95">
            <v>0</v>
          </cell>
          <cell r="G95">
            <v>0</v>
          </cell>
          <cell r="H95">
            <v>0</v>
          </cell>
          <cell r="I95">
            <v>0</v>
          </cell>
          <cell r="J95">
            <v>0</v>
          </cell>
        </row>
        <row r="96">
          <cell r="B96" t="str">
            <v>Cap. Transaction Costs</v>
          </cell>
          <cell r="C96">
            <v>0</v>
          </cell>
          <cell r="D96">
            <v>34</v>
          </cell>
          <cell r="E96">
            <v>34</v>
          </cell>
          <cell r="F96">
            <v>29.1428571428571</v>
          </cell>
          <cell r="G96">
            <v>24.285714285714299</v>
          </cell>
          <cell r="H96">
            <v>19.428571428571399</v>
          </cell>
          <cell r="I96">
            <v>14.5714285714286</v>
          </cell>
          <cell r="J96">
            <v>9.71428571428571</v>
          </cell>
        </row>
        <row r="97">
          <cell r="B97" t="str">
            <v>Total Assets</v>
          </cell>
          <cell r="C97">
            <v>375.13261112453802</v>
          </cell>
          <cell r="D97">
            <v>538.84555481432699</v>
          </cell>
          <cell r="E97">
            <v>913.978165938865</v>
          </cell>
          <cell r="F97">
            <v>877.09939596727497</v>
          </cell>
          <cell r="G97">
            <v>836.05776652994405</v>
          </cell>
          <cell r="H97">
            <v>797.37409127053604</v>
          </cell>
          <cell r="I97">
            <v>798.044951651622</v>
          </cell>
          <cell r="J97">
            <v>837.88670713824899</v>
          </cell>
        </row>
        <row r="99">
          <cell r="B99" t="str">
            <v>Liabilities &amp; Equity</v>
          </cell>
        </row>
        <row r="100">
          <cell r="B100" t="str">
            <v>Other Current Liabilities</v>
          </cell>
          <cell r="C100">
            <v>0</v>
          </cell>
          <cell r="D100">
            <v>0</v>
          </cell>
          <cell r="E100">
            <v>0</v>
          </cell>
          <cell r="F100">
            <v>0</v>
          </cell>
          <cell r="G100">
            <v>0</v>
          </cell>
          <cell r="H100">
            <v>0</v>
          </cell>
          <cell r="I100">
            <v>0</v>
          </cell>
          <cell r="J100">
            <v>0</v>
          </cell>
        </row>
        <row r="102">
          <cell r="B102" t="str">
            <v>Existing Net Debt</v>
          </cell>
          <cell r="C102">
            <v>231.65938864628799</v>
          </cell>
          <cell r="D102">
            <v>-231.65938864628799</v>
          </cell>
          <cell r="E102">
            <v>0</v>
          </cell>
          <cell r="F102">
            <v>0</v>
          </cell>
          <cell r="G102">
            <v>0</v>
          </cell>
          <cell r="H102">
            <v>0</v>
          </cell>
          <cell r="I102">
            <v>0</v>
          </cell>
          <cell r="J102">
            <v>0</v>
          </cell>
        </row>
        <row r="104">
          <cell r="B104" t="str">
            <v>Working Capital Revolver</v>
          </cell>
          <cell r="C104">
            <v>0</v>
          </cell>
          <cell r="D104">
            <v>0</v>
          </cell>
          <cell r="E104">
            <v>0</v>
          </cell>
          <cell r="F104">
            <v>0</v>
          </cell>
          <cell r="G104">
            <v>0</v>
          </cell>
          <cell r="H104">
            <v>0</v>
          </cell>
          <cell r="I104">
            <v>0</v>
          </cell>
          <cell r="J104">
            <v>0</v>
          </cell>
        </row>
        <row r="105">
          <cell r="B105" t="str">
            <v>Term Loan A</v>
          </cell>
          <cell r="C105">
            <v>0</v>
          </cell>
          <cell r="D105">
            <v>190</v>
          </cell>
          <cell r="E105">
            <v>190</v>
          </cell>
          <cell r="F105">
            <v>147.364529780764</v>
          </cell>
          <cell r="G105">
            <v>93.962925561266502</v>
          </cell>
          <cell r="H105">
            <v>30.207986062046601</v>
          </cell>
          <cell r="I105">
            <v>0</v>
          </cell>
          <cell r="J105">
            <v>0</v>
          </cell>
        </row>
        <row r="106">
          <cell r="B106" t="str">
            <v>Term Loan B</v>
          </cell>
          <cell r="C106">
            <v>0</v>
          </cell>
          <cell r="D106">
            <v>180</v>
          </cell>
          <cell r="E106">
            <v>180</v>
          </cell>
          <cell r="F106">
            <v>180</v>
          </cell>
          <cell r="G106">
            <v>180</v>
          </cell>
          <cell r="H106">
            <v>180</v>
          </cell>
          <cell r="I106">
            <v>180</v>
          </cell>
          <cell r="J106">
            <v>180</v>
          </cell>
        </row>
        <row r="107">
          <cell r="B107" t="str">
            <v>High Yield</v>
          </cell>
          <cell r="C107">
            <v>0</v>
          </cell>
          <cell r="D107">
            <v>0</v>
          </cell>
          <cell r="E107">
            <v>0</v>
          </cell>
          <cell r="F107">
            <v>0</v>
          </cell>
          <cell r="G107">
            <v>0</v>
          </cell>
          <cell r="H107">
            <v>0</v>
          </cell>
          <cell r="I107">
            <v>0</v>
          </cell>
          <cell r="J107">
            <v>0</v>
          </cell>
        </row>
        <row r="108">
          <cell r="B108" t="str">
            <v>Mezzanine</v>
          </cell>
          <cell r="C108">
            <v>0</v>
          </cell>
          <cell r="D108">
            <v>140</v>
          </cell>
          <cell r="E108">
            <v>140</v>
          </cell>
          <cell r="F108">
            <v>145.6</v>
          </cell>
          <cell r="G108">
            <v>151.42400000000001</v>
          </cell>
          <cell r="H108">
            <v>157.48096000000001</v>
          </cell>
          <cell r="I108">
            <v>163.78019839999999</v>
          </cell>
          <cell r="J108">
            <v>170.33140633599999</v>
          </cell>
        </row>
        <row r="109">
          <cell r="B109" t="str">
            <v>Total Debt</v>
          </cell>
          <cell r="C109">
            <v>0</v>
          </cell>
          <cell r="D109">
            <v>510</v>
          </cell>
          <cell r="E109">
            <v>510</v>
          </cell>
          <cell r="F109">
            <v>472.964529780764</v>
          </cell>
          <cell r="G109">
            <v>425.38692556126603</v>
          </cell>
          <cell r="H109">
            <v>367.68894606204702</v>
          </cell>
          <cell r="I109">
            <v>343.78019840000002</v>
          </cell>
          <cell r="J109">
            <v>350.33140633599999</v>
          </cell>
        </row>
        <row r="111">
          <cell r="B111" t="str">
            <v>Other LT Liabilities</v>
          </cell>
          <cell r="C111">
            <v>29.978165938864599</v>
          </cell>
          <cell r="D111">
            <v>0</v>
          </cell>
          <cell r="E111">
            <v>29.978165938864599</v>
          </cell>
          <cell r="F111">
            <v>29.978165938864599</v>
          </cell>
          <cell r="G111">
            <v>29.978165938864599</v>
          </cell>
          <cell r="H111">
            <v>29.978165938864599</v>
          </cell>
          <cell r="I111">
            <v>29.978165938864599</v>
          </cell>
          <cell r="J111">
            <v>29.978165938864599</v>
          </cell>
        </row>
        <row r="112">
          <cell r="B112" t="str">
            <v>Total Liabilities</v>
          </cell>
          <cell r="C112">
            <v>261.637554585153</v>
          </cell>
          <cell r="D112">
            <v>278.34061135371201</v>
          </cell>
          <cell r="E112">
            <v>539.978165938865</v>
          </cell>
          <cell r="F112">
            <v>502.94269571962798</v>
          </cell>
          <cell r="G112">
            <v>455.36509150013097</v>
          </cell>
          <cell r="H112">
            <v>397.667112000911</v>
          </cell>
          <cell r="I112">
            <v>373.75836433886502</v>
          </cell>
          <cell r="J112">
            <v>380.30957227486499</v>
          </cell>
        </row>
        <row r="114">
          <cell r="B114" t="str">
            <v>Preferred Equity (PIK Debt)</v>
          </cell>
          <cell r="C114">
            <v>0</v>
          </cell>
          <cell r="D114">
            <v>180</v>
          </cell>
          <cell r="E114">
            <v>180</v>
          </cell>
          <cell r="F114">
            <v>194.4</v>
          </cell>
          <cell r="G114">
            <v>209.952</v>
          </cell>
          <cell r="H114">
            <v>226.74816000000001</v>
          </cell>
          <cell r="I114">
            <v>244.88801280000001</v>
          </cell>
          <cell r="J114">
            <v>264.479053824</v>
          </cell>
        </row>
        <row r="115">
          <cell r="B115" t="str">
            <v>Common Equity</v>
          </cell>
          <cell r="C115">
            <v>113.495056539385</v>
          </cell>
          <cell r="D115">
            <v>80.504943460615195</v>
          </cell>
          <cell r="E115">
            <v>194</v>
          </cell>
          <cell r="F115">
            <v>179.93384310478999</v>
          </cell>
          <cell r="G115">
            <v>171.09496074409901</v>
          </cell>
          <cell r="H115">
            <v>173.49024784105401</v>
          </cell>
          <cell r="I115">
            <v>180.10714594132901</v>
          </cell>
          <cell r="J115">
            <v>193.98379532509901</v>
          </cell>
        </row>
        <row r="116">
          <cell r="B116" t="str">
            <v>Liabilities &amp; Equity</v>
          </cell>
          <cell r="C116">
            <v>375.13261112453802</v>
          </cell>
          <cell r="D116">
            <v>538.84555481432699</v>
          </cell>
          <cell r="E116">
            <v>913.978165938865</v>
          </cell>
          <cell r="F116">
            <v>877.27653882441803</v>
          </cell>
          <cell r="G116">
            <v>836.41205224423004</v>
          </cell>
          <cell r="H116">
            <v>797.90551984196497</v>
          </cell>
          <cell r="I116">
            <v>798.75352308019399</v>
          </cell>
          <cell r="J116">
            <v>838.77242142396301</v>
          </cell>
        </row>
        <row r="118">
          <cell r="B118" t="str">
            <v>Net Assets</v>
          </cell>
          <cell r="C118">
            <v>113.495056539385</v>
          </cell>
          <cell r="D118">
            <v>260.50494346061498</v>
          </cell>
          <cell r="E118">
            <v>374</v>
          </cell>
          <cell r="F118">
            <v>374.156700247647</v>
          </cell>
          <cell r="G118">
            <v>380.69267502981302</v>
          </cell>
          <cell r="H118">
            <v>399.70697926962498</v>
          </cell>
          <cell r="I118">
            <v>424.28658731275698</v>
          </cell>
          <cell r="J118">
            <v>457.577134863384</v>
          </cell>
        </row>
        <row r="120">
          <cell r="B120" t="str">
            <v>Check</v>
          </cell>
          <cell r="C120">
            <v>0</v>
          </cell>
          <cell r="D120">
            <v>0</v>
          </cell>
          <cell r="E120">
            <v>1.13686837721616E-13</v>
          </cell>
          <cell r="F120">
            <v>0.177142857143053</v>
          </cell>
          <cell r="G120">
            <v>0.53142857142881905</v>
          </cell>
          <cell r="H120">
            <v>1.06285714285752</v>
          </cell>
          <cell r="I120">
            <v>1.7714285714292799</v>
          </cell>
          <cell r="J120">
            <v>2.6571428571437501</v>
          </cell>
        </row>
        <row r="122">
          <cell r="B122" t="str">
            <v>Allocation of Purchase Price</v>
          </cell>
        </row>
        <row r="123">
          <cell r="B123" t="str">
            <v>Purchase Accounting?</v>
          </cell>
          <cell r="C123">
            <v>1</v>
          </cell>
          <cell r="E123" t="str">
            <v>PP&amp;E Stepup (net)</v>
          </cell>
          <cell r="H123">
            <v>0</v>
          </cell>
          <cell r="I123">
            <v>0</v>
          </cell>
        </row>
        <row r="124">
          <cell r="B124" t="str">
            <v>Equity Purchase Price</v>
          </cell>
          <cell r="C124">
            <v>618.34061135371201</v>
          </cell>
          <cell r="E124" t="str">
            <v>Goodwill</v>
          </cell>
          <cell r="H124">
            <v>1</v>
          </cell>
          <cell r="I124">
            <v>504.84555481432699</v>
          </cell>
        </row>
        <row r="125">
          <cell r="B125" t="str">
            <v>Expensed Fees</v>
          </cell>
          <cell r="C125">
            <v>0</v>
          </cell>
          <cell r="E125" t="str">
            <v>Specifically ID'able Intangibles</v>
          </cell>
          <cell r="H125">
            <v>0</v>
          </cell>
          <cell r="I125">
            <v>0</v>
          </cell>
        </row>
        <row r="126">
          <cell r="B126" t="str">
            <v>Current Book Equity</v>
          </cell>
          <cell r="C126">
            <v>113.495056539385</v>
          </cell>
        </row>
        <row r="127">
          <cell r="B127" t="str">
            <v>Excess to Allocate</v>
          </cell>
          <cell r="C127">
            <v>504.84555481432699</v>
          </cell>
          <cell r="E127" t="str">
            <v>Allocation of Excess</v>
          </cell>
          <cell r="H127">
            <v>1</v>
          </cell>
          <cell r="I127">
            <v>504.84555481432699</v>
          </cell>
        </row>
        <row r="130">
          <cell r="B130" t="str">
            <v>CASH FLOW STATEMENT</v>
          </cell>
        </row>
        <row r="132">
          <cell r="F132">
            <v>1</v>
          </cell>
          <cell r="G132">
            <v>2</v>
          </cell>
          <cell r="H132">
            <v>3</v>
          </cell>
          <cell r="I132">
            <v>4</v>
          </cell>
          <cell r="J132">
            <v>5</v>
          </cell>
        </row>
        <row r="133">
          <cell r="F133">
            <v>2004</v>
          </cell>
          <cell r="G133">
            <v>2005</v>
          </cell>
          <cell r="H133">
            <v>2006</v>
          </cell>
          <cell r="I133">
            <v>2007</v>
          </cell>
          <cell r="J133">
            <v>2008</v>
          </cell>
        </row>
        <row r="135">
          <cell r="B135" t="str">
            <v>Free Cash Flows</v>
          </cell>
        </row>
        <row r="136">
          <cell r="B136" t="str">
            <v>EBIT</v>
          </cell>
          <cell r="F136">
            <v>52.390074391161299</v>
          </cell>
          <cell r="G136">
            <v>58.983548586117799</v>
          </cell>
          <cell r="H136">
            <v>73.788220597197594</v>
          </cell>
          <cell r="I136">
            <v>79.229557613604896</v>
          </cell>
          <cell r="J136">
            <v>90.457193696491501</v>
          </cell>
        </row>
        <row r="137">
          <cell r="B137" t="str">
            <v>Depreciation</v>
          </cell>
          <cell r="F137">
            <v>19.8080104021106</v>
          </cell>
          <cell r="G137">
            <v>20.325800157743799</v>
          </cell>
          <cell r="H137">
            <v>20.253826767994799</v>
          </cell>
          <cell r="I137">
            <v>24.141728868842701</v>
          </cell>
          <cell r="J137">
            <v>25.596613856293501</v>
          </cell>
        </row>
        <row r="138">
          <cell r="B138" t="str">
            <v>Amortisation of Goodwill (existing)</v>
          </cell>
          <cell r="F138">
            <v>9.2903930131004397</v>
          </cell>
          <cell r="G138">
            <v>9.2903930131004397</v>
          </cell>
          <cell r="H138">
            <v>9.2903930131004397</v>
          </cell>
          <cell r="I138">
            <v>9.2903930131004397</v>
          </cell>
          <cell r="J138">
            <v>9.2903930131004397</v>
          </cell>
        </row>
        <row r="139">
          <cell r="B139" t="str">
            <v>Amortisation of Goodwill (new)</v>
          </cell>
          <cell r="F139">
            <v>25.2422777407163</v>
          </cell>
          <cell r="G139">
            <v>25.2422777407163</v>
          </cell>
          <cell r="H139">
            <v>25.2422777407163</v>
          </cell>
          <cell r="I139">
            <v>25.2422777407163</v>
          </cell>
          <cell r="J139">
            <v>25.2422777407163</v>
          </cell>
        </row>
        <row r="140">
          <cell r="B140" t="str">
            <v>Taxes</v>
          </cell>
          <cell r="F140">
            <v>-9.1951004292289191</v>
          </cell>
          <cell r="G140">
            <v>-11.5435860896654</v>
          </cell>
          <cell r="H140">
            <v>-16.590821643100199</v>
          </cell>
          <cell r="I140">
            <v>-18.4874874561864</v>
          </cell>
          <cell r="J140">
            <v>-21.749114844422799</v>
          </cell>
        </row>
        <row r="141">
          <cell r="B141" t="str">
            <v>Change in Net Working Capital</v>
          </cell>
          <cell r="F141">
            <v>-3.6165445296279302</v>
          </cell>
          <cell r="G141">
            <v>-1.5609825411795</v>
          </cell>
          <cell r="H141">
            <v>-2.3680749527379099</v>
          </cell>
          <cell r="I141">
            <v>-10.5488750594106</v>
          </cell>
          <cell r="J141">
            <v>-10.1149867533543</v>
          </cell>
        </row>
        <row r="142">
          <cell r="B142" t="str">
            <v>Capex</v>
          </cell>
          <cell r="F142">
            <v>-18.8796523689956</v>
          </cell>
          <cell r="G142">
            <v>-17.290144647336199</v>
          </cell>
          <cell r="H142">
            <v>-18.769033023951099</v>
          </cell>
          <cell r="I142">
            <v>-23.545753216441099</v>
          </cell>
          <cell r="J142">
            <v>-25.293189182346801</v>
          </cell>
        </row>
        <row r="143">
          <cell r="B143" t="str">
            <v>Unlevered Free Cash Flow</v>
          </cell>
          <cell r="F143">
            <v>75.039458219236195</v>
          </cell>
          <cell r="G143">
            <v>83.447306219497193</v>
          </cell>
          <cell r="H143">
            <v>90.846788499219898</v>
          </cell>
          <cell r="I143">
            <v>85.3218415042262</v>
          </cell>
          <cell r="J143">
            <v>93.429187526477904</v>
          </cell>
        </row>
        <row r="145">
          <cell r="B145" t="str">
            <v>Total Cash Interest Expense</v>
          </cell>
          <cell r="F145">
            <v>32.403987999999998</v>
          </cell>
          <cell r="G145">
            <v>30.045701999999999</v>
          </cell>
          <cell r="H145">
            <v>27.091849</v>
          </cell>
          <cell r="I145">
            <v>24.828938000000001</v>
          </cell>
          <cell r="J145">
            <v>24.437736000000001</v>
          </cell>
        </row>
        <row r="146">
          <cell r="B146" t="str">
            <v>Interest Income</v>
          </cell>
          <cell r="F146">
            <v>0</v>
          </cell>
          <cell r="G146">
            <v>0</v>
          </cell>
          <cell r="H146">
            <v>0</v>
          </cell>
          <cell r="I146">
            <v>0</v>
          </cell>
          <cell r="J146">
            <v>-0.60569834884359197</v>
          </cell>
        </row>
        <row r="147">
          <cell r="B147" t="str">
            <v>Free Cash Flow Before Debt Amortization</v>
          </cell>
          <cell r="F147">
            <v>42.635470219236197</v>
          </cell>
          <cell r="G147">
            <v>53.401604219497202</v>
          </cell>
          <cell r="H147">
            <v>63.754939499219901</v>
          </cell>
          <cell r="I147">
            <v>60.492903504226199</v>
          </cell>
          <cell r="J147">
            <v>69.597149875321506</v>
          </cell>
        </row>
        <row r="149">
          <cell r="B149" t="str">
            <v>Financing Actitivies</v>
          </cell>
        </row>
        <row r="150">
          <cell r="B150" t="str">
            <v>Working Capital Revolver</v>
          </cell>
          <cell r="F150">
            <v>0.17714285714286901</v>
          </cell>
          <cell r="G150">
            <v>0.17714285714286901</v>
          </cell>
          <cell r="H150">
            <v>0.17714285714285399</v>
          </cell>
          <cell r="I150">
            <v>0</v>
          </cell>
          <cell r="J150">
            <v>0</v>
          </cell>
        </row>
        <row r="151">
          <cell r="B151" t="str">
            <v>Term Loan A</v>
          </cell>
          <cell r="F151">
            <v>-42.635470219236197</v>
          </cell>
          <cell r="G151">
            <v>-53.401604219497202</v>
          </cell>
          <cell r="H151">
            <v>-63.754939499219901</v>
          </cell>
          <cell r="I151">
            <v>-30.207986062046601</v>
          </cell>
          <cell r="J151">
            <v>0</v>
          </cell>
        </row>
        <row r="152">
          <cell r="B152" t="str">
            <v>Term Loan B</v>
          </cell>
          <cell r="F152">
            <v>0</v>
          </cell>
          <cell r="G152">
            <v>0</v>
          </cell>
          <cell r="H152">
            <v>0</v>
          </cell>
          <cell r="I152">
            <v>0</v>
          </cell>
          <cell r="J152">
            <v>0</v>
          </cell>
        </row>
        <row r="153">
          <cell r="B153" t="str">
            <v>High Yield</v>
          </cell>
          <cell r="F153">
            <v>0</v>
          </cell>
          <cell r="G153">
            <v>0</v>
          </cell>
          <cell r="H153">
            <v>0</v>
          </cell>
          <cell r="I153">
            <v>0</v>
          </cell>
          <cell r="J153">
            <v>0</v>
          </cell>
        </row>
        <row r="154">
          <cell r="B154" t="str">
            <v>Mezzanine</v>
          </cell>
          <cell r="F154">
            <v>0</v>
          </cell>
          <cell r="G154">
            <v>0</v>
          </cell>
          <cell r="H154">
            <v>0</v>
          </cell>
          <cell r="I154">
            <v>0</v>
          </cell>
          <cell r="J154">
            <v>0</v>
          </cell>
        </row>
        <row r="155">
          <cell r="B155" t="str">
            <v>Preferred Equity (PIK Debt)</v>
          </cell>
          <cell r="F155">
            <v>0</v>
          </cell>
          <cell r="G155">
            <v>0</v>
          </cell>
          <cell r="H155">
            <v>0</v>
          </cell>
          <cell r="I155">
            <v>0</v>
          </cell>
          <cell r="J155">
            <v>0</v>
          </cell>
        </row>
        <row r="156">
          <cell r="B156" t="str">
            <v>Cash Flow from / (Used by) Financing</v>
          </cell>
          <cell r="F156">
            <v>-42.458327362093399</v>
          </cell>
          <cell r="G156">
            <v>-53.224461362354297</v>
          </cell>
          <cell r="H156">
            <v>-63.577796642077097</v>
          </cell>
          <cell r="I156">
            <v>-30.207986062046601</v>
          </cell>
          <cell r="J156">
            <v>0</v>
          </cell>
        </row>
        <row r="158">
          <cell r="B158" t="str">
            <v>Net Increase / (Decrease) in Cash</v>
          </cell>
          <cell r="F158">
            <v>0.17714285714286901</v>
          </cell>
          <cell r="G158">
            <v>0.17714285714286901</v>
          </cell>
          <cell r="H158">
            <v>0.17714285714285399</v>
          </cell>
          <cell r="I158">
            <v>30.284917442179601</v>
          </cell>
          <cell r="J158">
            <v>69.597149875321506</v>
          </cell>
        </row>
        <row r="160">
          <cell r="B160" t="str">
            <v>Cash Balance</v>
          </cell>
          <cell r="E160" t="str">
            <v>Min. Cash</v>
          </cell>
        </row>
        <row r="161">
          <cell r="B161" t="str">
            <v>Opening Cash Balance</v>
          </cell>
          <cell r="E161">
            <v>0</v>
          </cell>
          <cell r="F161">
            <v>0</v>
          </cell>
          <cell r="G161">
            <v>0</v>
          </cell>
          <cell r="H161">
            <v>0</v>
          </cell>
          <cell r="I161">
            <v>0</v>
          </cell>
          <cell r="J161">
            <v>30.284917442179601</v>
          </cell>
        </row>
        <row r="162">
          <cell r="B162" t="str">
            <v>Closing Cash Balance</v>
          </cell>
          <cell r="E162" t="str">
            <v>Not functioning</v>
          </cell>
          <cell r="F162">
            <v>0.17714285714286901</v>
          </cell>
          <cell r="G162">
            <v>0.17714285714286901</v>
          </cell>
          <cell r="H162">
            <v>0.17714285714285399</v>
          </cell>
          <cell r="I162">
            <v>30.284917442179601</v>
          </cell>
          <cell r="J162">
            <v>99.882067317501097</v>
          </cell>
        </row>
        <row r="165">
          <cell r="B165" t="str">
            <v>DEBT SCHEDULE</v>
          </cell>
        </row>
        <row r="167">
          <cell r="F167">
            <v>1</v>
          </cell>
          <cell r="G167">
            <v>2</v>
          </cell>
          <cell r="H167">
            <v>3</v>
          </cell>
          <cell r="I167">
            <v>4</v>
          </cell>
          <cell r="J167">
            <v>5</v>
          </cell>
        </row>
        <row r="168">
          <cell r="F168">
            <v>2004</v>
          </cell>
          <cell r="G168">
            <v>2005</v>
          </cell>
          <cell r="H168">
            <v>2006</v>
          </cell>
          <cell r="I168">
            <v>2007</v>
          </cell>
          <cell r="J168">
            <v>2008</v>
          </cell>
        </row>
        <row r="170">
          <cell r="B170" t="str">
            <v>Scheduled Debt Retirement</v>
          </cell>
          <cell r="E170" t="str">
            <v>Years to Amortize</v>
          </cell>
        </row>
        <row r="171">
          <cell r="B171" t="str">
            <v>Term Loan A</v>
          </cell>
          <cell r="E171">
            <v>7</v>
          </cell>
          <cell r="F171">
            <v>27.1428571428571</v>
          </cell>
          <cell r="G171">
            <v>27.1428571428571</v>
          </cell>
          <cell r="H171">
            <v>27.1428571428571</v>
          </cell>
          <cell r="I171">
            <v>27.1428571428571</v>
          </cell>
          <cell r="J171">
            <v>27.1428571428571</v>
          </cell>
        </row>
        <row r="172">
          <cell r="B172" t="str">
            <v>Term Loan B</v>
          </cell>
          <cell r="E172">
            <v>0</v>
          </cell>
          <cell r="F172">
            <v>0</v>
          </cell>
          <cell r="G172">
            <v>0</v>
          </cell>
          <cell r="H172">
            <v>0</v>
          </cell>
          <cell r="I172">
            <v>0</v>
          </cell>
          <cell r="J172">
            <v>0</v>
          </cell>
        </row>
        <row r="173">
          <cell r="B173" t="str">
            <v>High Yield</v>
          </cell>
          <cell r="E173">
            <v>0</v>
          </cell>
          <cell r="F173">
            <v>0</v>
          </cell>
          <cell r="G173">
            <v>0</v>
          </cell>
          <cell r="H173">
            <v>0</v>
          </cell>
          <cell r="I173">
            <v>0</v>
          </cell>
          <cell r="J173">
            <v>0</v>
          </cell>
        </row>
        <row r="174">
          <cell r="B174" t="str">
            <v>Mezzanine</v>
          </cell>
          <cell r="E174">
            <v>0</v>
          </cell>
          <cell r="F174">
            <v>0</v>
          </cell>
          <cell r="G174">
            <v>0</v>
          </cell>
          <cell r="H174">
            <v>0</v>
          </cell>
          <cell r="I174">
            <v>0</v>
          </cell>
          <cell r="J174">
            <v>0</v>
          </cell>
        </row>
        <row r="175">
          <cell r="B175" t="str">
            <v>Preferred Equity (PIK Debt)</v>
          </cell>
          <cell r="E175">
            <v>0</v>
          </cell>
          <cell r="F175">
            <v>0</v>
          </cell>
          <cell r="G175">
            <v>0</v>
          </cell>
          <cell r="H175">
            <v>0</v>
          </cell>
          <cell r="I175">
            <v>0</v>
          </cell>
          <cell r="J175">
            <v>0</v>
          </cell>
        </row>
        <row r="177">
          <cell r="B177" t="str">
            <v>USES OF FUNDS</v>
          </cell>
        </row>
        <row r="178">
          <cell r="B178" t="str">
            <v>Required Debt Retirement</v>
          </cell>
        </row>
        <row r="179">
          <cell r="B179" t="str">
            <v>Term Loan A</v>
          </cell>
          <cell r="F179">
            <v>27.1428571428571</v>
          </cell>
          <cell r="G179">
            <v>27.1428571428571</v>
          </cell>
          <cell r="H179">
            <v>27.1428571428571</v>
          </cell>
          <cell r="I179">
            <v>27.1428571428571</v>
          </cell>
          <cell r="J179">
            <v>0</v>
          </cell>
        </row>
        <row r="180">
          <cell r="B180" t="str">
            <v>Term Loan B</v>
          </cell>
          <cell r="F180">
            <v>0</v>
          </cell>
          <cell r="G180">
            <v>0</v>
          </cell>
          <cell r="H180">
            <v>0</v>
          </cell>
          <cell r="I180">
            <v>0</v>
          </cell>
          <cell r="J180">
            <v>0</v>
          </cell>
        </row>
        <row r="181">
          <cell r="B181" t="str">
            <v>High Yield</v>
          </cell>
          <cell r="F181">
            <v>0</v>
          </cell>
          <cell r="G181">
            <v>0</v>
          </cell>
          <cell r="H181">
            <v>0</v>
          </cell>
          <cell r="I181">
            <v>0</v>
          </cell>
          <cell r="J181">
            <v>0</v>
          </cell>
        </row>
        <row r="182">
          <cell r="B182" t="str">
            <v>Mezzanine</v>
          </cell>
          <cell r="F182">
            <v>0</v>
          </cell>
          <cell r="G182">
            <v>0</v>
          </cell>
          <cell r="H182">
            <v>0</v>
          </cell>
          <cell r="I182">
            <v>0</v>
          </cell>
          <cell r="J182">
            <v>0</v>
          </cell>
        </row>
        <row r="183">
          <cell r="B183" t="str">
            <v>Preferred Equity (PIK Debt)</v>
          </cell>
          <cell r="F183">
            <v>0</v>
          </cell>
          <cell r="G183">
            <v>0</v>
          </cell>
          <cell r="H183">
            <v>0</v>
          </cell>
          <cell r="I183">
            <v>0</v>
          </cell>
          <cell r="J183">
            <v>0</v>
          </cell>
        </row>
        <row r="184">
          <cell r="B184" t="str">
            <v>Required Debt Retirement</v>
          </cell>
          <cell r="F184">
            <v>27.1428571428571</v>
          </cell>
          <cell r="G184">
            <v>27.1428571428571</v>
          </cell>
          <cell r="H184">
            <v>27.1428571428571</v>
          </cell>
          <cell r="I184">
            <v>27.1428571428571</v>
          </cell>
          <cell r="J184">
            <v>0</v>
          </cell>
        </row>
        <row r="186">
          <cell r="B186" t="str">
            <v>Cash Sweep</v>
          </cell>
          <cell r="E186" t="str">
            <v>Prepayment?</v>
          </cell>
        </row>
        <row r="187">
          <cell r="B187" t="str">
            <v>Working Capital Revolver</v>
          </cell>
          <cell r="E187">
            <v>1</v>
          </cell>
          <cell r="F187">
            <v>0</v>
          </cell>
          <cell r="G187">
            <v>0</v>
          </cell>
          <cell r="H187">
            <v>0</v>
          </cell>
          <cell r="I187">
            <v>0</v>
          </cell>
          <cell r="J187">
            <v>0</v>
          </cell>
        </row>
        <row r="188">
          <cell r="B188" t="str">
            <v>Term Loan A</v>
          </cell>
          <cell r="E188">
            <v>1</v>
          </cell>
          <cell r="F188">
            <v>15.3154702192362</v>
          </cell>
          <cell r="G188">
            <v>26.081604219497201</v>
          </cell>
          <cell r="H188">
            <v>36.434939499219901</v>
          </cell>
          <cell r="I188">
            <v>3.0651289191894602</v>
          </cell>
          <cell r="J188">
            <v>0</v>
          </cell>
        </row>
        <row r="189">
          <cell r="B189" t="str">
            <v>Term Loan B</v>
          </cell>
          <cell r="E189">
            <v>0</v>
          </cell>
          <cell r="F189">
            <v>0</v>
          </cell>
          <cell r="G189">
            <v>0</v>
          </cell>
          <cell r="H189">
            <v>0</v>
          </cell>
          <cell r="I189">
            <v>0</v>
          </cell>
          <cell r="J189">
            <v>0</v>
          </cell>
        </row>
        <row r="190">
          <cell r="B190" t="str">
            <v>High Yield</v>
          </cell>
          <cell r="E190">
            <v>0</v>
          </cell>
          <cell r="F190">
            <v>0</v>
          </cell>
          <cell r="G190">
            <v>0</v>
          </cell>
          <cell r="H190">
            <v>0</v>
          </cell>
          <cell r="I190">
            <v>0</v>
          </cell>
          <cell r="J190">
            <v>0</v>
          </cell>
        </row>
        <row r="191">
          <cell r="B191" t="str">
            <v>Mezzanine</v>
          </cell>
          <cell r="E191">
            <v>0</v>
          </cell>
          <cell r="F191">
            <v>0</v>
          </cell>
          <cell r="G191">
            <v>0</v>
          </cell>
          <cell r="H191">
            <v>0</v>
          </cell>
          <cell r="I191">
            <v>0</v>
          </cell>
          <cell r="J191">
            <v>0</v>
          </cell>
        </row>
        <row r="192">
          <cell r="B192" t="str">
            <v>Preferred Equity (PIK Debt)</v>
          </cell>
          <cell r="E192">
            <v>0</v>
          </cell>
          <cell r="F192">
            <v>0</v>
          </cell>
          <cell r="G192">
            <v>0</v>
          </cell>
          <cell r="H192">
            <v>0</v>
          </cell>
          <cell r="I192">
            <v>0</v>
          </cell>
          <cell r="J192">
            <v>0</v>
          </cell>
        </row>
        <row r="193">
          <cell r="B193" t="str">
            <v>Cash Sweep</v>
          </cell>
          <cell r="F193">
            <v>15.3154702192362</v>
          </cell>
          <cell r="G193">
            <v>26.081604219497201</v>
          </cell>
          <cell r="H193">
            <v>36.434939499219901</v>
          </cell>
          <cell r="I193">
            <v>3.0651289191894602</v>
          </cell>
          <cell r="J193">
            <v>0</v>
          </cell>
        </row>
        <row r="195">
          <cell r="B195" t="str">
            <v>Uses of Funds Subtotal</v>
          </cell>
          <cell r="F195">
            <v>42.458327362093399</v>
          </cell>
          <cell r="G195">
            <v>53.224461362354297</v>
          </cell>
          <cell r="H195">
            <v>63.577796642077097</v>
          </cell>
          <cell r="I195">
            <v>30.207986062046601</v>
          </cell>
          <cell r="J195">
            <v>0</v>
          </cell>
        </row>
        <row r="197">
          <cell r="B197" t="str">
            <v>Excess Cash Added on Balance Sheet</v>
          </cell>
          <cell r="F197">
            <v>0</v>
          </cell>
          <cell r="G197">
            <v>0</v>
          </cell>
          <cell r="H197">
            <v>0</v>
          </cell>
          <cell r="I197">
            <v>30.107774585036701</v>
          </cell>
          <cell r="J197">
            <v>99.7049244603582</v>
          </cell>
        </row>
        <row r="198">
          <cell r="B198" t="str">
            <v>Total Uses of Funds</v>
          </cell>
          <cell r="F198">
            <v>42.458327362093399</v>
          </cell>
          <cell r="G198">
            <v>53.224461362354297</v>
          </cell>
          <cell r="H198">
            <v>63.577796642077097</v>
          </cell>
          <cell r="I198">
            <v>60.315760647083302</v>
          </cell>
          <cell r="J198">
            <v>99.7049244603582</v>
          </cell>
        </row>
        <row r="200">
          <cell r="B200" t="str">
            <v>SOURCES OF FUNDS</v>
          </cell>
        </row>
        <row r="201">
          <cell r="B201" t="str">
            <v>Opening Cash Balance</v>
          </cell>
          <cell r="F201">
            <v>0</v>
          </cell>
          <cell r="G201">
            <v>-0.17714285714286901</v>
          </cell>
          <cell r="H201">
            <v>-0.35428571428573702</v>
          </cell>
          <cell r="I201">
            <v>-0.53142857142859201</v>
          </cell>
          <cell r="J201">
            <v>29.576346013608099</v>
          </cell>
        </row>
        <row r="202">
          <cell r="B202" t="str">
            <v>Cash Available for Debt Repayment</v>
          </cell>
          <cell r="F202">
            <v>42.635470219236197</v>
          </cell>
          <cell r="G202">
            <v>53.401604219497202</v>
          </cell>
          <cell r="H202">
            <v>63.754939499219901</v>
          </cell>
          <cell r="I202">
            <v>60.492903504226199</v>
          </cell>
          <cell r="J202">
            <v>69.597149875321506</v>
          </cell>
        </row>
        <row r="203">
          <cell r="B203" t="str">
            <v>Source of Funds Subtotal</v>
          </cell>
          <cell r="F203">
            <v>42.635470219236197</v>
          </cell>
          <cell r="G203">
            <v>53.224461362354297</v>
          </cell>
          <cell r="H203">
            <v>63.4006537849342</v>
          </cell>
          <cell r="I203">
            <v>59.9614749327976</v>
          </cell>
          <cell r="J203">
            <v>99.173495888929594</v>
          </cell>
        </row>
        <row r="205">
          <cell r="B205" t="str">
            <v>Incremental Revolver Borrowings</v>
          </cell>
          <cell r="F205">
            <v>0</v>
          </cell>
          <cell r="G205">
            <v>0</v>
          </cell>
          <cell r="H205">
            <v>0.177142857142883</v>
          </cell>
          <cell r="I205">
            <v>0</v>
          </cell>
          <cell r="J205">
            <v>0</v>
          </cell>
        </row>
        <row r="206">
          <cell r="B206" t="str">
            <v>Total Sources of Funds</v>
          </cell>
          <cell r="F206">
            <v>42.635470219236197</v>
          </cell>
          <cell r="G206">
            <v>53.224461362354297</v>
          </cell>
          <cell r="H206">
            <v>63.577796642077097</v>
          </cell>
          <cell r="I206">
            <v>59.9614749327976</v>
          </cell>
          <cell r="J206">
            <v>99.173495888929594</v>
          </cell>
        </row>
        <row r="208">
          <cell r="B208" t="str">
            <v>Check</v>
          </cell>
          <cell r="F208">
            <v>0.17714285714286901</v>
          </cell>
          <cell r="G208">
            <v>0.17714285714286901</v>
          </cell>
          <cell r="H208">
            <v>0.17714285714286901</v>
          </cell>
          <cell r="I208">
            <v>0.531428571428606</v>
          </cell>
          <cell r="J208">
            <v>1.06285714285717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DecJE&amp;APdetail"/>
      <sheetName val="Oct-DecJE&amp;APdetailAD"/>
      <sheetName val="Oct-DecJE&amp;APdetailCOST"/>
      <sheetName val="609 3Q01"/>
      <sheetName val="CostJan-Mar"/>
      <sheetName val="ADJan-Mar"/>
      <sheetName val="MarBals,Cost"/>
      <sheetName val="MarBals,AD"/>
      <sheetName val="Hist"/>
      <sheetName val="DATA"/>
      <sheetName val="SCHEDULE"/>
      <sheetName val="TABLE"/>
      <sheetName val="Sheet1"/>
      <sheetName val="Offtaker Revenue Summaries"/>
      <sheetName val="Assumptions and Inputs"/>
      <sheetName val="Product A"/>
      <sheetName val="Product B"/>
      <sheetName val="Product C"/>
      <sheetName val="Product D"/>
      <sheetName val="Product E"/>
      <sheetName val="Product F"/>
      <sheetName val="Product G"/>
      <sheetName val="Product H"/>
      <sheetName val="Product I"/>
      <sheetName val="Product J"/>
      <sheetName val="Product K"/>
      <sheetName val="Product L"/>
      <sheetName val="Product M"/>
      <sheetName val="Product N"/>
      <sheetName val="Product O"/>
      <sheetName val="Product P"/>
      <sheetName val="Product Q"/>
      <sheetName val="Product R"/>
      <sheetName val="Product S"/>
      <sheetName val="Summary of Values"/>
      <sheetName val="F9_Hidden_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QUERY"/>
      <sheetName val="Loc Table"/>
      <sheetName val="supporting worksheet"/>
      <sheetName val="August"/>
      <sheetName val="IRR1295A"/>
      <sheetName val="MASTER MAPPING"/>
      <sheetName val="DT-Adj"/>
    </sheetNames>
    <definedNames>
      <definedName name="Register.DClick" refersTo="='XLQUERY'!$B$5"/>
    </definedNames>
    <sheetDataSet>
      <sheetData sheetId="0">
        <row r="5">
          <cell r="B5" t="b">
            <v>1</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QUERY"/>
      <sheetName val="Loc Table"/>
      <sheetName val="supporting worksheet"/>
      <sheetName val="August"/>
      <sheetName val="IRR1295A"/>
      <sheetName val="MASTER MAPPING"/>
      <sheetName val="DT-Adj"/>
      <sheetName val="2007"/>
      <sheetName val="Master Code"/>
      <sheetName val="EY Price Index"/>
      <sheetName val="Detail"/>
    </sheetNames>
    <definedNames>
      <definedName name="Register.DClick" refersTo="='XLQUERY'!$B$5"/>
    </definedNames>
    <sheetDataSet>
      <sheetData sheetId="0">
        <row r="5">
          <cell r="B5" t="b">
            <v>1</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Workpaper Index"/>
      <sheetName val="Companies"/>
      <sheetName val="Data"/>
      <sheetName val="Pickwick Report"/>
      <sheetName val="Model"/>
      <sheetName val="Core Allocation"/>
      <sheetName val="Transaction Inputs"/>
      <sheetName val="SEC_855_CALC"/>
      <sheetName val="General Inputs"/>
      <sheetName val="BS allocation - December"/>
      <sheetName val="SUM"/>
      <sheetName val="AccDil"/>
      <sheetName val="Cash"/>
      <sheetName val="Marge"/>
      <sheetName val="Footnotes"/>
      <sheetName val="shtLookup"/>
      <sheetName val="MFG Capital"/>
      <sheetName val="Deltek-Upload"/>
      <sheetName val="E-YTD"/>
      <sheetName val="assumptions"/>
      <sheetName val="2005"/>
      <sheetName val="Dalton"/>
      <sheetName val="Bloomberg Comp"/>
      <sheetName val="Share Price Data"/>
      <sheetName val="DIVPEP II - US$"/>
      <sheetName val="A4.3d- 6mth ave"/>
      <sheetName val="LONG PUTS"/>
      <sheetName val="Q1 2013 Admin Fee"/>
      <sheetName val="Memo's"/>
      <sheetName val="PR Volume Mac"/>
      <sheetName val="Caricom Local Volume Mac"/>
      <sheetName val="DCF"/>
      <sheetName val="建物概要 (2)"/>
      <sheetName val="Assum"/>
      <sheetName val="A1 - Income Statement"/>
      <sheetName val="Tableau Doc"/>
      <sheetName val="Notionnel-juridique"/>
      <sheetName val="ww-1 capital allocation"/>
      <sheetName val="Contact List"/>
      <sheetName val="member database"/>
      <sheetName val="FAB별"/>
      <sheetName val="Equity"/>
      <sheetName val="P2"/>
      <sheetName val="P1"/>
      <sheetName val="314 A"/>
      <sheetName val="owssvr"/>
      <sheetName val="Fund II - Add-on Piedmont Call"/>
      <sheetName val="DP - FFS Monthly Performance"/>
      <sheetName val=""/>
      <sheetName val="ACQ397SM"/>
      <sheetName val="P-1"/>
      <sheetName val="Occ and Rate"/>
      <sheetName val="Sheet1"/>
      <sheetName val="Sheet2"/>
      <sheetName val="HQ, FM and Mobilisation Costs"/>
      <sheetName val="STEPS Payable"/>
      <sheetName val="STEPS Receivable"/>
      <sheetName val="Treasury Transactions"/>
      <sheetName val="Codes"/>
      <sheetName val="TaxonomyManagerReport"/>
      <sheetName val="JPM Fund List"/>
      <sheetName val="ALL FORMS"/>
      <sheetName val="Drop down options"/>
      <sheetName val="Pass Query"/>
      <sheetName val="Status list"/>
      <sheetName val="price"/>
      <sheetName val="Agent statement"/>
      <sheetName val="Database"/>
      <sheetName val="Definitions"/>
    </sheetNames>
    <sheetDataSet>
      <sheetData sheetId="0">
        <row r="12">
          <cell r="B12">
            <v>0.49</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QUERY"/>
      <sheetName val="Loc Table"/>
      <sheetName val="supporting worksheet"/>
      <sheetName val="August"/>
      <sheetName val="IRR1295A"/>
      <sheetName val="MASTER MAPPING"/>
      <sheetName val="DT-Adj"/>
    </sheetNames>
    <definedNames>
      <definedName name="Register.DClick" refersTo="='XLQUERY'!$B$5"/>
    </definedNames>
    <sheetDataSet>
      <sheetData sheetId="0">
        <row r="5">
          <cell r="B5" t="b">
            <v>1</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DO NOT FILE)"/>
      <sheetName val="O&amp;M Support"/>
      <sheetName val="Attachment A"/>
      <sheetName val="Book1"/>
      <sheetName val="Sheet1"/>
      <sheetName val="Entities-short pd"/>
      <sheetName val="Tax consol TB Short Period"/>
      <sheetName val="TB-2.28.19"/>
      <sheetName val="2018 and 2019 short pd M-1"/>
      <sheetName val="Att. A (DO NOT INCLUDE)"/>
      <sheetName val="Excluded Costs (DO NOT INCLUDE)"/>
      <sheetName val="Trial Balance (DO NOT INCLUDE)"/>
      <sheetName val="INTERNAL - DO NOT FILE"/>
      <sheetName val="Trial Balance- FERC"/>
      <sheetName val="OpEx Summary"/>
      <sheetName val="Excluded Costs"/>
      <sheetName val="Reg Asset - Excluded Costs"/>
      <sheetName val="INTERNAL (DO NOT INCLUDE)"/>
    </sheetNames>
    <definedNames>
      <definedName name="gIsRef" refersTo="#REF!"/>
      <definedName name="In" refersTo="#REF!"/>
    </defined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sheetData sheetId="10"/>
      <sheetData sheetId="11"/>
      <sheetData sheetId="12" refreshError="1"/>
      <sheetData sheetId="13"/>
      <sheetData sheetId="14"/>
      <sheetData sheetId="15" refreshError="1"/>
      <sheetData sheetId="16" refreshError="1"/>
      <sheetData sheetId="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234"/>
      <sheetName val="Page 235"/>
      <sheetName val="Page 262"/>
      <sheetName val="Page 263"/>
      <sheetName val="Page 274"/>
      <sheetName val="Page 275"/>
      <sheetName val="Page 276"/>
      <sheetName val="Page 277"/>
      <sheetName val="Book11"/>
      <sheetName val="Sheet1"/>
      <sheetName val="Sheet2"/>
      <sheetName val="Sheet3"/>
      <sheetName val="Nogra Accretion"/>
      <sheetName val="2015"/>
      <sheetName val="2016"/>
      <sheetName val="2017"/>
      <sheetName val="2018"/>
      <sheetName val="2019"/>
      <sheetName val="NetOps TOP 02"/>
      <sheetName val="Lists"/>
      <sheetName val="ED_Cost"/>
      <sheetName val="CC List"/>
      <sheetName val="HC 3-12-04"/>
    </sheetNames>
    <definedNames>
      <definedName name="MONTH"/>
    </definedNames>
    <sheetDataSet>
      <sheetData sheetId="0"/>
      <sheetData sheetId="1"/>
      <sheetData sheetId="2"/>
      <sheetData sheetId="3"/>
      <sheetData sheetId="4"/>
      <sheetData sheetId="5"/>
      <sheetData sheetId="6"/>
      <sheetData sheetId="7"/>
      <sheetData sheetId="8" refreshError="1"/>
      <sheetData sheetId="9" refreshError="1"/>
      <sheetData sheetId="10">
        <row r="3">
          <cell r="D3">
            <v>425813</v>
          </cell>
        </row>
      </sheetData>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bs"/>
      <sheetName val="Reference_Data"/>
      <sheetName val="Period"/>
      <sheetName val="Opex"/>
      <sheetName val="Disposals"/>
      <sheetName val="Sep-Mar Calculations"/>
      <sheetName val="ANE Deals"/>
      <sheetName val="GasActivity"/>
      <sheetName val="DOER A&amp;G"/>
      <sheetName val="MA data"/>
      <sheetName val="NH data"/>
      <sheetName val="RIGas data"/>
      <sheetName val="RIDist data"/>
      <sheetName val="RegExpenseTypes"/>
      <sheetName val="MAExtExpA&amp;GAlloc"/>
      <sheetName val="NHExtExpA&amp;GAlloc"/>
      <sheetName val="RIGasExtExpA&amp;GAlloc"/>
      <sheetName val="RIDistExtExpA&amp;GAlloc"/>
      <sheetName val="NHOutput"/>
      <sheetName val="DOER A&amp;G Alloc"/>
      <sheetName val="RIDistOutput"/>
      <sheetName val="RIGasOutput"/>
      <sheetName val="RegAcctgMatrix"/>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Tableau Doc"/>
      <sheetName val="Notionnel-juridique"/>
      <sheetName val="A1 - Income Statement"/>
      <sheetName val="ww-1 capital allocation"/>
      <sheetName val="Contact List"/>
      <sheetName val="member database"/>
      <sheetName val="FAB별"/>
      <sheetName val="Assumptions"/>
      <sheetName val="Equity"/>
      <sheetName val="Workpaper Index"/>
      <sheetName val="Companies"/>
      <sheetName val="Data"/>
      <sheetName val="Pickwick Report"/>
      <sheetName val="Model"/>
      <sheetName val="Core Allocation"/>
      <sheetName val="Transaction Inputs"/>
      <sheetName val="SEC_855_CALC"/>
      <sheetName val="General Inputs"/>
      <sheetName val="BS allocation - December"/>
      <sheetName val="SUM"/>
      <sheetName val="AccDil"/>
      <sheetName val="Cash"/>
      <sheetName val="Marge"/>
      <sheetName val="Footnotes"/>
      <sheetName val="shtLookup"/>
      <sheetName val="MFG Capital"/>
      <sheetName val="Deltek-Upload"/>
      <sheetName val="E-YTD"/>
      <sheetName val="2005"/>
      <sheetName val="Dalton"/>
      <sheetName val="Bloomberg Comp"/>
      <sheetName val="Share Price Data"/>
      <sheetName val="DIVPEP II - US$"/>
      <sheetName val="A4.3d- 6mth ave"/>
      <sheetName val="LONG PUTS"/>
      <sheetName val="Q1 2013 Admin Fee"/>
      <sheetName val="Memo's"/>
      <sheetName val="PR Volume Mac"/>
      <sheetName val="Caricom Local Volume Mac"/>
      <sheetName val="314 A"/>
      <sheetName val="owssvr"/>
      <sheetName val="Fund II - Add-on Piedmont Call"/>
      <sheetName val="P2"/>
      <sheetName val="P1"/>
      <sheetName val="DP - FFS Monthly Performance"/>
      <sheetName val=""/>
      <sheetName val="ACQ397SM"/>
      <sheetName val="P-1"/>
      <sheetName val="Occ and Rate"/>
      <sheetName val="Sheet1"/>
      <sheetName val="Sheet2"/>
      <sheetName val="HQ, FM and Mobilisation Costs"/>
      <sheetName val="STEPS Payable"/>
      <sheetName val="STEPS Receivable"/>
      <sheetName val="Treasury Transactions"/>
      <sheetName val="Codes"/>
      <sheetName val="TaxonomyManagerReport"/>
      <sheetName val="JPM Fund List"/>
      <sheetName val="ALL FORMS"/>
      <sheetName val="Drop down options"/>
      <sheetName val="Pass Query"/>
      <sheetName val="Status list"/>
      <sheetName val="price"/>
      <sheetName val="Agent statement"/>
      <sheetName val="Database"/>
      <sheetName val="Definitions"/>
      <sheetName val="K-1 Status 5.5.16 for LOOKUP"/>
      <sheetName val="Summary quarterly P&amp;L"/>
      <sheetName val="F"/>
      <sheetName val="Inputs"/>
      <sheetName val="K1DB"/>
      <sheetName val="Menu"/>
      <sheetName val="Description Bank"/>
      <sheetName val="Assum"/>
      <sheetName val="Lists"/>
      <sheetName val="National Comps"/>
      <sheetName val="A.6 Line 16 Foreign Transac."/>
      <sheetName val="MARKS.xls - Inputs"/>
      <sheetName val="Country Codes"/>
      <sheetName val="1.SC II Main TIS"/>
      <sheetName val="1.SC II Main TIS Q4"/>
      <sheetName val="PFIC Summary"/>
      <sheetName val="Recipient and WHA Status Codes"/>
      <sheetName val="Other drop down options"/>
      <sheetName val="Exemption Codes"/>
      <sheetName val="ENE"/>
      <sheetName val="NAV-REC"/>
      <sheetName val="Control"/>
      <sheetName val="Base Info"/>
      <sheetName val="Financing"/>
      <sheetName val="1601_Detail_information"/>
      <sheetName val="Base_Info"/>
      <sheetName val="Settings"/>
      <sheetName val="Controls"/>
      <sheetName val="Summary"/>
      <sheetName val="T2 - ETR-NOT USED"/>
      <sheetName val="Sheet3"/>
      <sheetName val="Month Spend Breakdown"/>
      <sheetName val="IRC Output 1"/>
      <sheetName val="TRANSACTION"/>
      <sheetName val="Auto_Control"/>
      <sheetName val="Hf"/>
      <sheetName val="Income Codes"/>
      <sheetName val="Salary Rate Reference"/>
      <sheetName val="LBO"/>
      <sheetName val="Exemption Codes &amp; LOB Codes"/>
      <sheetName val="Sheet1 (2)"/>
      <sheetName val="E. Form 1118 AMT General 16"/>
      <sheetName val="tstrip"/>
      <sheetName val="MODEL4"/>
      <sheetName val="00000"/>
      <sheetName val="Lookups &amp; Descriptions"/>
      <sheetName val="Salary_Rate_Reference"/>
      <sheetName val="quarterly income and e&amp;p"/>
      <sheetName val="pcQueryData"/>
      <sheetName val="0012SSA"/>
      <sheetName val="Key"/>
      <sheetName val="Apportionment - Output"/>
      <sheetName val="MTD"/>
      <sheetName val="SALT"/>
      <sheetName val="Partner Data"/>
      <sheetName val="Drop Down List"/>
      <sheetName val="K-1 Input"/>
      <sheetName val="Trial Balance"/>
      <sheetName val="IssuerSummary"/>
      <sheetName val="1. Package Details"/>
      <sheetName val="Translation"/>
      <sheetName val="DCF"/>
      <sheetName val="建物概要 (2)"/>
      <sheetName val="INFAnnual"/>
      <sheetName val="Scenario Summary"/>
      <sheetName val="Cash Summary"/>
      <sheetName val="Partnership Total Allocations"/>
      <sheetName val="Fund Ops - USD--Mgmt Fees (002)"/>
      <sheetName val="Fund Ops - USD (302212)"/>
      <sheetName val="Kensington Debt (7887157)"/>
      <sheetName val="Surgery - Consolidation"/>
      <sheetName val="Part"/>
      <sheetName val="DUE FROM &amp; TO"/>
      <sheetName val="Projections"/>
      <sheetName val="Eur-Azeo Report"/>
      <sheetName val="ST Corrections"/>
      <sheetName val="useforqtrlychart"/>
      <sheetName val="Typical Company"/>
      <sheetName val="Model Assumptions"/>
      <sheetName val="Print Controls"/>
      <sheetName val="Venetian"/>
      <sheetName val="List"/>
      <sheetName val="Trading Account"/>
      <sheetName val="Lead"/>
      <sheetName val="CoA"/>
      <sheetName val="Literal Reference"/>
      <sheetName val="Instructions"/>
      <sheetName val="Legend"/>
      <sheetName val="INFO"/>
      <sheetName val="Tax Basis Matrix"/>
      <sheetName val="RCM Penetration"/>
      <sheetName val="Consolidated BS"/>
      <sheetName val="Consolidated IS"/>
      <sheetName val="ECI"/>
      <sheetName val="2013 Carried Interest Calc"/>
      <sheetName val="LONG POSITIONS"/>
      <sheetName val="Summary 1-Ph1"/>
      <sheetName val="Main"/>
      <sheetName val="Detail USG"/>
      <sheetName val="PIVOT 1 (DA NON CAMBIARE)"/>
      <sheetName val="prod_line"/>
      <sheetName val="Standard Costs"/>
      <sheetName val="Req - WW"/>
      <sheetName val="COLinfo"/>
      <sheetName val="Total Payor (B)"/>
      <sheetName val="Pro Forma-H"/>
      <sheetName val="Validations"/>
      <sheetName val="Gen II Team with Contact"/>
      <sheetName val="Gen II Team"/>
      <sheetName val="Gen II Team (2)"/>
      <sheetName val="Summary Statistics"/>
      <sheetName val="HS III"/>
      <sheetName val="HS VI Key Terms"/>
      <sheetName val="SWG Structure Chart"/>
      <sheetName val="SWG Holdings"/>
      <sheetName val="SWG Arlington Corp"/>
      <sheetName val="SWG Griffith Corp"/>
      <sheetName val="SWG Corp Holdings"/>
      <sheetName val="SWG Main Interco"/>
      <sheetName val="SWG Prism Interco "/>
      <sheetName val="SWG IV-A Interco"/>
      <sheetName val="GWF Main Interco"/>
      <sheetName val="GWF Prism&amp;IV-A Interco"/>
      <sheetName val="SWG Arlington Main Blocker"/>
      <sheetName val="SWG Griffith Main Blocker"/>
      <sheetName val="SWG Arlington Prism Blocker"/>
      <sheetName val="SWG Griffith Prism Blocker"/>
      <sheetName val="SWG Arlington IV-A FIV Sub"/>
      <sheetName val="SWG Griffith IV-A FIV Sub"/>
      <sheetName val="GWF Main Blocker"/>
      <sheetName val="GWF Prism&amp;IV-A Blocker"/>
      <sheetName val="SWG Arlington CIV A Blocker"/>
      <sheetName val="SWG Griffith CIV A Blocker"/>
      <sheetName val="SWG Arlington CIV B"/>
      <sheetName val="SWG Griffith CIV B"/>
      <sheetName val="GWF CIV Blocker"/>
      <sheetName val="SWG CIV C"/>
      <sheetName val="SWG Arlington CIV C Blocker"/>
      <sheetName val="SWG Griffith CIV C Blocker"/>
      <sheetName val="GWF CIV Blocker C"/>
      <sheetName val="Dropdowns"/>
      <sheetName val="IDC"/>
      <sheetName val="Prices"/>
      <sheetName val="CRITERIA1"/>
      <sheetName val="Graph"/>
      <sheetName val="Total Direct"/>
      <sheetName val="sales vol."/>
      <sheetName val="Sensitivity Matrix"/>
      <sheetName val="10 Year Cash"/>
      <sheetName val="3800-003"/>
      <sheetName val="3800-004"/>
      <sheetName val="tables"/>
      <sheetName val="Original Plan"/>
      <sheetName val="CA Lab Equp"/>
      <sheetName val="Pass_Query"/>
      <sheetName val="Workpaper_Index"/>
      <sheetName val="Core_Allocation"/>
      <sheetName val="Pickwick_Report"/>
      <sheetName val="Transaction_Inputs"/>
      <sheetName val="General_Inputs"/>
      <sheetName val="BS_allocation_-_December"/>
      <sheetName val="MFG_Capital"/>
      <sheetName val="A4_3d-_6mth_ave"/>
      <sheetName val="LONG_PUTS"/>
      <sheetName val="Bloomberg_Comp"/>
      <sheetName val="Share_Price_Data"/>
      <sheetName val="DIVPEP_II_-_US$"/>
      <sheetName val="Q1_2013_Admin_Fee"/>
      <sheetName val="Fund_II_-_Add-on_Piedmont_Call"/>
      <sheetName val="HQ,_FM_and_Mobilisation_Costs"/>
      <sheetName val="STEPS_Payable"/>
      <sheetName val="STEPS_Receivable"/>
      <sheetName val="Treasury_Transactions"/>
      <sheetName val="JPM_Fund_List"/>
      <sheetName val="ALL_FORMS"/>
      <sheetName val="Drop_down_options"/>
      <sheetName val="Status_list"/>
      <sheetName val="Switch input"/>
      <sheetName val="Cover"/>
      <sheetName val="Validation Table"/>
      <sheetName val="Facility Info"/>
      <sheetName val="Opex_HPC2"/>
      <sheetName val="payor mix"/>
      <sheetName val="Beta"/>
      <sheetName val="MktComps"/>
      <sheetName val="MAP"/>
      <sheetName val="Roll-Up"/>
      <sheetName val="RD"/>
      <sheetName val="cashflowdata"/>
      <sheetName val="Equity Balances"/>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 val="AccrualSummary"/>
      <sheetName val="CIGLInput"/>
      <sheetName val="PAInput"/>
      <sheetName val="Submit"/>
      <sheetName val="Equity_Balances"/>
      <sheetName val="restated_tecsi_and_danet"/>
      <sheetName val="Form19"/>
      <sheetName val="Pricing"/>
      <sheetName val="RATETEMP"/>
      <sheetName val="Control Panel"/>
      <sheetName val="Div 5037"/>
      <sheetName val="Div 6173"/>
      <sheetName val="Div 6280"/>
      <sheetName val="4THQ_COLL"/>
      <sheetName val="FP&amp;A Notes"/>
      <sheetName val="CP Inventory Transfers"/>
      <sheetName val="CP Labor Detail"/>
      <sheetName val="Form5A"/>
      <sheetName val="DivInp"/>
      <sheetName val="UniqueInp"/>
      <sheetName val="Form1"/>
      <sheetName val="Form6"/>
      <sheetName val="Form8"/>
      <sheetName val="Form3"/>
      <sheetName val="Form7"/>
      <sheetName val="Form4"/>
      <sheetName val="Form9"/>
      <sheetName val="Form5"/>
      <sheetName val="Form10"/>
      <sheetName val="RevCalc"/>
      <sheetName val="ProvRates"/>
      <sheetName val="1601_Detail_information1"/>
      <sheetName val="FP&amp;A_Notes"/>
      <sheetName val="Equity_Balances1"/>
      <sheetName val="restated_tecsi_and_danet1"/>
      <sheetName val="Control_Panel"/>
      <sheetName val="Div_5037"/>
      <sheetName val="Div_6173"/>
      <sheetName val="Div_6280"/>
      <sheetName val="CP_Inventory_Transfers"/>
      <sheetName val="CP_Labor_Detail"/>
      <sheetName val="Salary Comparison"/>
      <sheetName val="l&amp;b F"/>
      <sheetName val="1601Period 3 Fy98"/>
      <sheetName val="lookup"/>
      <sheetName val="W-9A|Income Tax"/>
      <sheetName val="Welcome"/>
      <sheetName val="ic"/>
      <sheetName val="Risk"/>
      <sheetName val="M&amp;A Table"/>
      <sheetName val="Datasheet"/>
      <sheetName val="loan"/>
      <sheetName val="Financials"/>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August 02 Corrected"/>
      <sheetName val="RD $14.95"/>
      <sheetName val="Wall to Wall"/>
      <sheetName val="Primary rates"/>
      <sheetName val="Proforma"/>
      <sheetName val="Total"/>
      <sheetName val="Graphs"/>
      <sheetName val="Parameters"/>
      <sheetName val="Old Summary"/>
      <sheetName val="1601_Detail_information2"/>
      <sheetName val="Sensetivities"/>
      <sheetName val="MLP IPO Yields vs MLP Index"/>
    </sheetNames>
    <sheetDataSet>
      <sheetData sheetId="0">
        <row r="12">
          <cell r="B12">
            <v>0.49</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ow r="12">
          <cell r="B12">
            <v>0.49</v>
          </cell>
        </row>
      </sheetData>
      <sheetData sheetId="303">
        <row r="12">
          <cell r="B12">
            <v>0.49</v>
          </cell>
        </row>
      </sheetData>
      <sheetData sheetId="304"/>
      <sheetData sheetId="305"/>
      <sheetData sheetId="306"/>
      <sheetData sheetId="307"/>
      <sheetData sheetId="308"/>
      <sheetData sheetId="309"/>
      <sheetData sheetId="310"/>
      <sheetData sheetId="311"/>
      <sheetData sheetId="312" refreshError="1"/>
      <sheetData sheetId="313" refreshError="1"/>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sheetData sheetId="323" refreshError="1"/>
      <sheetData sheetId="324"/>
      <sheetData sheetId="325">
        <row r="98">
          <cell r="H98">
            <v>797321</v>
          </cell>
        </row>
      </sheetData>
      <sheetData sheetId="326"/>
      <sheetData sheetId="327"/>
      <sheetData sheetId="328"/>
      <sheetData sheetId="329"/>
      <sheetData sheetId="330"/>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refreshError="1"/>
      <sheetData sheetId="34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 RFE"/>
      <sheetName val="Model Setup"/>
      <sheetName val="Output"/>
      <sheetName val="Assumptions"/>
      <sheetName val="Menu Data"/>
      <sheetName val="Huntley Plant Data"/>
      <sheetName val="Dunkirk Plant Data"/>
      <sheetName val="Oswego Plant Data"/>
      <sheetName val="Arthur Kill Plant Data"/>
      <sheetName val="Astoria Plant Data"/>
      <sheetName val="Branford Plant Data"/>
      <sheetName val="Devon Plant Data"/>
      <sheetName val="Middletown Plant Data"/>
      <sheetName val="Cos Cob Plant Data"/>
      <sheetName val="Franklin Drive Plant Data"/>
      <sheetName val="Montville Plant Data"/>
      <sheetName val="Norwalk Harbor Plant Data"/>
      <sheetName val="Somerset Plant Data"/>
      <sheetName val="Torrington Plant Data"/>
      <sheetName val="Active Plant Data"/>
      <sheetName val="Active Dispatch Data"/>
      <sheetName val="Market Price Dispatch Data"/>
      <sheetName val="Market Load Data"/>
      <sheetName val="Average Market Price"/>
      <sheetName val="Market Price Percentages"/>
      <sheetName val="Market Price Data"/>
      <sheetName val="Inputs"/>
      <sheetName val="Project Calcs"/>
      <sheetName val="Base Calcs"/>
      <sheetName val="Graph Data"/>
      <sheetName val="Cash Flow Chart"/>
      <sheetName val="Cash flow pro forma"/>
      <sheetName val="Earnings Pro forma"/>
      <sheetName val="Initial_RFE"/>
      <sheetName val="Model_Setup"/>
      <sheetName val="Menu_Data"/>
      <sheetName val="Huntley_Plant_Data"/>
      <sheetName val="Dunkirk_Plant_Data"/>
      <sheetName val="Oswego_Plant_Data"/>
      <sheetName val="Arthur_Kill_Plant_Data"/>
      <sheetName val="Astoria_Plant_Data"/>
      <sheetName val="Branford_Plant_Data"/>
      <sheetName val="Devon_Plant_Data"/>
      <sheetName val="Middletown_Plant_Data"/>
      <sheetName val="Cos_Cob_Plant_Data"/>
      <sheetName val="Franklin_Drive_Plant_Data"/>
      <sheetName val="Montville_Plant_Data"/>
      <sheetName val="Norwalk_Harbor_Plant_Data"/>
      <sheetName val="Somerset_Plant_Data"/>
      <sheetName val="Torrington_Plant_Data"/>
      <sheetName val="Active_Plant_Data"/>
      <sheetName val="Active_Dispatch_Data"/>
      <sheetName val="Market_Price_Dispatch_Data"/>
      <sheetName val="Market_Load_Data"/>
      <sheetName val="Average_Market_Price"/>
      <sheetName val="Market_Price_Percentages"/>
      <sheetName val="Market_Price_Data"/>
      <sheetName val="Project_Calcs"/>
      <sheetName val="Base_Calcs"/>
      <sheetName val="Graph_Data"/>
      <sheetName val="Cash_Flow_Chart"/>
      <sheetName val="Cash_flow_pro_forma"/>
      <sheetName val="Earnings_Pro_forma"/>
      <sheetName val="ASS"/>
      <sheetName val="Drop Downs"/>
      <sheetName val="Assumptions 1"/>
      <sheetName val="Initial_RFE1"/>
      <sheetName val="Model_Setup1"/>
      <sheetName val="Menu_Data1"/>
      <sheetName val="Huntley_Plant_Data1"/>
      <sheetName val="Dunkirk_Plant_Data1"/>
      <sheetName val="Oswego_Plant_Data1"/>
      <sheetName val="Arthur_Kill_Plant_Data1"/>
      <sheetName val="Astoria_Plant_Data1"/>
      <sheetName val="Branford_Plant_Data1"/>
      <sheetName val="Devon_Plant_Data1"/>
      <sheetName val="Middletown_Plant_Data1"/>
      <sheetName val="Cos_Cob_Plant_Data1"/>
      <sheetName val="Franklin_Drive_Plant_Data1"/>
      <sheetName val="Montville_Plant_Data1"/>
      <sheetName val="Norwalk_Harbor_Plant_Data1"/>
      <sheetName val="Somerset_Plant_Data1"/>
      <sheetName val="Torrington_Plant_Data1"/>
      <sheetName val="Active_Plant_Data1"/>
      <sheetName val="Active_Dispatch_Data1"/>
      <sheetName val="Market_Price_Dispatch_Data1"/>
      <sheetName val="Market_Load_Data1"/>
      <sheetName val="Average_Market_Price1"/>
      <sheetName val="Market_Price_Percentages1"/>
      <sheetName val="Market_Price_Data1"/>
      <sheetName val="Project_Calcs1"/>
      <sheetName val="Base_Calcs1"/>
      <sheetName val="Graph_Data1"/>
      <sheetName val="Cash_Flow_Chart1"/>
      <sheetName val="Cash_flow_pro_forma1"/>
      <sheetName val="Earnings_Pro_forma1"/>
      <sheetName val="Cost Approach"/>
      <sheetName val="Sensitivity Control"/>
    </sheetNames>
    <sheetDataSet>
      <sheetData sheetId="0" refreshError="1"/>
      <sheetData sheetId="1" refreshError="1"/>
      <sheetData sheetId="2"/>
      <sheetData sheetId="3" refreshError="1"/>
      <sheetData sheetId="4">
        <row r="7">
          <cell r="C7" t="str">
            <v>Both</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19">
          <cell r="H219">
            <v>30</v>
          </cell>
        </row>
      </sheetData>
      <sheetData sheetId="27"/>
      <sheetData sheetId="28"/>
      <sheetData sheetId="29" refreshError="1"/>
      <sheetData sheetId="30" refreshError="1"/>
      <sheetData sheetId="31"/>
      <sheetData sheetId="32"/>
      <sheetData sheetId="33"/>
      <sheetData sheetId="34"/>
      <sheetData sheetId="35">
        <row r="7">
          <cell r="C7" t="str">
            <v>Both</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sheetData sheetId="67"/>
      <sheetData sheetId="68">
        <row r="7">
          <cell r="C7" t="str">
            <v>Both</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XREF"/>
      <sheetName val="Tickmarks"/>
    </sheetNames>
    <sheetDataSet>
      <sheetData sheetId="0" refreshError="1"/>
      <sheetData sheetId="1">
        <row r="1">
          <cell r="F1" t="str">
            <v>Preliminary</v>
          </cell>
        </row>
      </sheetData>
      <sheetData sheetId="2">
        <row r="2">
          <cell r="E2" t="str">
            <v>!</v>
          </cell>
        </row>
      </sheetData>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L Investment WP"/>
      <sheetName val="IC GL 2Q-1019"/>
      <sheetName val="IC GL 2Q"/>
      <sheetName val="Cost Rollfwd"/>
      <sheetName val="BSPEOF I "/>
      <sheetName val="Mgmt fee Cal"/>
      <sheetName val="BSPEOF I"/>
      <sheetName val="GL US$"/>
      <sheetName val="GL EM"/>
      <sheetName val="Summary of Invest"/>
      <sheetName val="Summary of Invest EM"/>
      <sheetName val="TB"/>
      <sheetName val="Bal Sheet"/>
      <sheetName val="Inc Stmt"/>
      <sheetName val="Euro JEs"/>
      <sheetName val="Sched of Invest"/>
      <sheetName val="Chgs in Ptrs Cap"/>
      <sheetName val="Cash Flows"/>
      <sheetName val="Capital Accounts"/>
      <sheetName val="Mgmt Fee WP"/>
      <sheetName val="Inv Analysis"/>
      <sheetName val="Inv Cost"/>
      <sheetName val="Inc Statement Analysis"/>
      <sheetName val="Starwood 6.26.03 dist"/>
      <sheetName val="TH Lee 12.23.03 dist"/>
      <sheetName val="Fund level P&amp;L for k-1 est"/>
      <sheetName val="WH Tax"/>
      <sheetName val="00103586"/>
      <sheetName val="Pickwick Report"/>
      <sheetName val="Capital Rollforward "/>
      <sheetName val="Model"/>
      <sheetName val="//er15.deloitteonline.com/Docs/"/>
      <sheetName val="Platform"/>
      <sheetName val="data-1999"/>
      <sheetName val="Strength"/>
      <sheetName val="Email"/>
      <sheetName val="Bond Fund BBG Data"/>
      <sheetName val="[00103586.XLS]__er15_deloitt_11"/>
      <sheetName val="[00103586.XLS]__er15_deloitte_2"/>
      <sheetName val="[00103586.XLS]__er24_deloitte_8"/>
      <sheetName val="Sheet2"/>
      <sheetName val="Total Company"/>
      <sheetName val="Front - Link"/>
      <sheetName val="QInterim"/>
      <sheetName val="[00103586.XLS]__er24_deloitte_2"/>
      <sheetName val="[00103586.XLS]__er24_deloitte_3"/>
      <sheetName val="[00103586.XLS]__er24_deloitte_4"/>
      <sheetName val="[00103586.XLS]__er24_deloitte_5"/>
      <sheetName val="[00103586.XLS]__er24_deloitte_6"/>
      <sheetName val="[00103586.XLS]__er24_deloitte_7"/>
      <sheetName val="[00103586.XLS]__er24_deloitt_11"/>
      <sheetName val="[00103586.XLS]__er15_deloitte_5"/>
      <sheetName val="[00103586.XLS]__er15_deloitte_3"/>
      <sheetName val="[00103586.XLS]__er15_deloitte_4"/>
      <sheetName val="[00103586.XLS]__er15_deloitte_6"/>
      <sheetName val="[00103586.XLS]__er15_deloitte_7"/>
      <sheetName val="[00103586.XLS]__er15_deloitte_8"/>
      <sheetName val="[00103586.XLS]__er24_deloitte_9"/>
      <sheetName val="[00103586.XLS]__er15_deloitte_9"/>
      <sheetName val="[00103586.XLS]__er15_deloitt_10"/>
      <sheetName val="[00103586.XLS]__er24_deloitt_10"/>
      <sheetName val="//er24.deloitteonline.com/Docs/"/>
      <sheetName val="[00103586.XLS]__er15_deloitt_12"/>
      <sheetName val="[00103586.XLS]__er24_deloitt_12"/>
      <sheetName val="[00103586.XLS]__er15_deloitt_14"/>
      <sheetName val="[00103586.XLS]__er24_deloitt_14"/>
      <sheetName val="[00103586.XLS]__er15_deloitt_13"/>
      <sheetName val="[00103586.XLS]__er24_deloitt_13"/>
      <sheetName val="[00103586.XLS]__er15_deloitt_22"/>
      <sheetName val="[00103586.XLS]__er24_deloitt_22"/>
      <sheetName val="[00103586.XLS]__er15_deloitt_15"/>
      <sheetName val="[00103586.XLS]__er24_deloitt_15"/>
      <sheetName val="[00103586.XLS]__er15_deloitt_16"/>
      <sheetName val="[00103586.XLS]__er24_deloitt_16"/>
      <sheetName val="[00103586.XLS]__er15_deloitt_17"/>
      <sheetName val="[00103586.XLS]__er24_deloitt_17"/>
      <sheetName val="[00103586.XLS]__er15_deloitt_18"/>
      <sheetName val="[00103586.XLS]__er24_deloitt_18"/>
      <sheetName val="[00103586.XLS]__er15_deloitt_19"/>
      <sheetName val="[00103586.XLS]__er24_deloitt_19"/>
      <sheetName val="[00103586.XLS]__er15_deloitt_20"/>
      <sheetName val="[00103586.XLS]__er24_deloitt_20"/>
      <sheetName val="[00103586.XLS]__er15_deloitt_21"/>
      <sheetName val="[00103586.XLS]__er24_deloitt_21"/>
      <sheetName val="[00103586.XLS]__er24_deloitt_23"/>
      <sheetName val="[00103586.XLS]__er15_deloitt_23"/>
      <sheetName val="[00103586.XLS]__er15_deloitt_24"/>
      <sheetName val="[00103586.XLS]__er24_deloitt_24"/>
      <sheetName val="[00103586.XLS]__er15_deloitt_25"/>
      <sheetName val="[00103586.XLS]__er24_deloitt_25"/>
      <sheetName val="[00103586.XLS]__er15_deloitt_26"/>
      <sheetName val="[00103586.XLS]__er24_deloitt_26"/>
      <sheetName val="[00103586.XLS]__er15_deloitt_27"/>
      <sheetName val="[00103586.XLS]__er24_deloitt_27"/>
      <sheetName val="[00103586.XLS]__er15_deloitt_28"/>
      <sheetName val="[00103586.XLS]__er24_deloitt_28"/>
      <sheetName val="[00103586.XLS]__er15_deloitt_30"/>
      <sheetName val="[00103586.XLS]__er24_deloitt_30"/>
      <sheetName val="[00103586.XLS]__er15_deloitt_29"/>
      <sheetName val="[00103586.XLS]__er24_deloitt_29"/>
      <sheetName val="[00103586.XLS]__er15_deloitt_32"/>
      <sheetName val="[00103586.XLS]__er24_deloitt_32"/>
      <sheetName val="[00103586.XLS]__er15_deloitt_31"/>
      <sheetName val="[00103586.XLS]__er24_deloitt_31"/>
      <sheetName val="[00103586.XLS]__er24_deloitt_34"/>
      <sheetName val="[00103586.XLS]__er15_deloitt_34"/>
      <sheetName val="[00103586.XLS]__er24_deloitt_33"/>
      <sheetName val="[00103586.XLS]__er15_deloitt_33"/>
      <sheetName val="[00103586.XLS]__er15_deloitt_35"/>
      <sheetName val="[00103586.XLS]__er24_deloitt_35"/>
      <sheetName val="[00103586.XLS]__er15_deloitt_47"/>
      <sheetName val="[00103586.XLS]__er24_deloitt_47"/>
      <sheetName val="[00103586.XLS]__er24_deloitt_37"/>
      <sheetName val="[00103586.XLS]__er15_deloitt_37"/>
      <sheetName val="[00103586.XLS]__er24_deloitt_36"/>
      <sheetName val="[00103586.XLS]__er15_deloitt_36"/>
      <sheetName val="[00103586.XLS]__er15_deloitt_38"/>
      <sheetName val="[00103586.XLS]__er24_deloitt_38"/>
      <sheetName val="[00103586.XLS]__er24_deloitt_39"/>
      <sheetName val="[00103586.XLS]__er15_deloitt_39"/>
      <sheetName val="[00103586.XLS]__er15_deloitt_41"/>
      <sheetName val="[00103586.XLS]__er24_deloitt_41"/>
      <sheetName val="[00103586.XLS]__er15_deloitt_40"/>
      <sheetName val="[00103586.XLS]__er24_deloitt_40"/>
      <sheetName val="[00103586.XLS]__er15_deloitt_42"/>
      <sheetName val="[00103586.XLS]__er24_deloitt_42"/>
      <sheetName val="[00103586.XLS]__er15_deloitt_43"/>
      <sheetName val="[00103586.XLS]__er24_deloitt_43"/>
      <sheetName val="[00103586.XLS]__er15_deloitt_46"/>
      <sheetName val="[00103586.XLS]__er24_deloitt_46"/>
      <sheetName val="[00103586.XLS]__er15_deloitt_44"/>
      <sheetName val="[00103586.XLS]__er24_deloitt_44"/>
      <sheetName val="[00103586.XLS]__er15_deloitt_45"/>
      <sheetName val="[00103586.XLS]__er24_deloitt_45"/>
    </sheetNames>
    <definedNames>
      <definedName name="rngFirstUserDefCol"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N-11"/>
      <sheetName val="CIN-13"/>
      <sheetName val="CIN-14"/>
      <sheetName val="CIN-16"/>
      <sheetName val="CIN-17"/>
      <sheetName val="CIN-18"/>
      <sheetName val="Energy Merchant - 2"/>
      <sheetName val="Energy Merchant - 3"/>
      <sheetName val="Energy Merchant - 4"/>
      <sheetName val="Energy Merchant - 5"/>
      <sheetName val="Energy Merchant - 6"/>
      <sheetName val="Energy Merchant - 7"/>
      <sheetName val="Regulated Business - 2"/>
      <sheetName val="Regulated Business - 3"/>
      <sheetName val="Regulated Business - 4"/>
      <sheetName val="Regulated Business - 5"/>
      <sheetName val="Regulated Business - 6"/>
      <sheetName val="Regulated Business - 7"/>
      <sheetName val="Power Tech &amp; Infra Serv - 2"/>
      <sheetName val="Power Tech &amp; Infra Serv - 3"/>
      <sheetName val="Power Tech &amp; Infra Serv - 4"/>
      <sheetName val="Power Tech &amp; Infra Serv - 5"/>
      <sheetName val="Power Tech &amp; Infra Serv - 6"/>
      <sheetName val="Power Tech &amp; Infra Serv - 7"/>
      <sheetName val="CGR - 2"/>
      <sheetName val="CGR - 3"/>
      <sheetName val="CGR - 4"/>
      <sheetName val="CGR - 5"/>
      <sheetName val="CGR - 6"/>
      <sheetName val="CGR - 7"/>
      <sheetName val="ULHP-2"/>
      <sheetName val="ULHP-3"/>
      <sheetName val="ULHP-4"/>
      <sheetName val="ULHP-5"/>
      <sheetName val="ULHP-6"/>
      <sheetName val="ULHP-7"/>
      <sheetName val="NREC-2"/>
      <sheetName val="NREC-3"/>
      <sheetName val="NREC-4"/>
      <sheetName val="NREC-5"/>
      <sheetName val="NREC-6"/>
      <sheetName val="NREC-7"/>
      <sheetName val="HLM-2"/>
      <sheetName val="HLM-3"/>
      <sheetName val="HLM-4"/>
      <sheetName val="Ratios Summary"/>
      <sheetName val="Sheet1"/>
      <sheetName val="Cinergy Ratios"/>
      <sheetName val="ULHP Financial Ratios"/>
      <sheetName val="NREC Financial Ratios"/>
      <sheetName val="Energy Merchant - Ratios"/>
      <sheetName val="Regulated Business - Ratios"/>
      <sheetName val="Power Tech - Ratios"/>
      <sheetName val="CGR - Ratios"/>
      <sheetName val="CIN-IS"/>
      <sheetName val="CIN-BS"/>
      <sheetName val="CIN-CF"/>
      <sheetName val="Energy Merchant - IS"/>
      <sheetName val="Energy Merchant - BS"/>
      <sheetName val="Energy Merchant - CF"/>
      <sheetName val="ULHP-IS"/>
      <sheetName val="ULHP-BS"/>
      <sheetName val="ULHP-CS"/>
      <sheetName val="NREC-IS"/>
      <sheetName val="NREC-BS"/>
      <sheetName val="NREC-CS"/>
      <sheetName val="Regulated Business - IS"/>
      <sheetName val="Regulated Business - BS"/>
      <sheetName val="Regulated Business - CF"/>
      <sheetName val="Power Tech &amp; Infra Serv - IS"/>
      <sheetName val="Power Tech &amp; Infra Serv - BS"/>
      <sheetName val="Power Tech &amp; Infra Serv - CF"/>
      <sheetName val="CGR - IS"/>
      <sheetName val="CGR - BS"/>
      <sheetName val="CGR - CF"/>
      <sheetName val="Sheet2"/>
      <sheetName val="ULHP-3 Other"/>
      <sheetName val="NREC-3 Other"/>
      <sheetName val="QtrRev 98-99"/>
      <sheetName val="Promos 10"/>
      <sheetName val=""/>
      <sheetName val="RatingAgencyBU12-05 Cin Curve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K-1 Summary"/>
      <sheetName val="SALT Sourcing"/>
      <sheetName val="Foreign Taxes"/>
      <sheetName val="State Adjustments"/>
      <sheetName val="UBTI"/>
      <sheetName val="wsLookup"/>
    </sheetNames>
    <sheetDataSet>
      <sheetData sheetId="0">
        <row r="6">
          <cell r="G6" t="str">
            <v>CHAMPIONS GLEN, L.P.</v>
          </cell>
        </row>
        <row r="7">
          <cell r="G7" t="str">
            <v>76-0492902</v>
          </cell>
        </row>
        <row r="8">
          <cell r="G8">
            <v>37986</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Global spend by region"/>
      <sheetName val="3. European spend by prod. grou"/>
      <sheetName val="4. European spend by country"/>
      <sheetName val="5. Supplier pareto"/>
      <sheetName val="6. Product group vs country sp."/>
      <sheetName val="8. Database - pruchased items"/>
      <sheetName val="9. Product goup list"/>
      <sheetName val="Appendix 1 - Reference Fields A"/>
      <sheetName val="49 IND Including Losses"/>
      <sheetName val="6223 10-1"/>
      <sheetName val="Appendix 5-Allocation Codes"/>
      <sheetName val="Appendix 2 - Reference Fields B"/>
      <sheetName val="Appendix 1 - Reference Fiel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1)"/>
      <sheetName val="Links"/>
      <sheetName val="Delivery Testing (2)"/>
      <sheetName val="Rental Income (3)"/>
      <sheetName val="Rental Expenses (4)"/>
      <sheetName val="XREF"/>
      <sheetName val="Tickmarks "/>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Global spend by region"/>
      <sheetName val="3. European spend by prod. grou"/>
      <sheetName val="4. European spend by country"/>
      <sheetName val="5. Supplier pareto"/>
      <sheetName val="6. Product group vs country sp."/>
      <sheetName val="8. Database - pruchased items"/>
      <sheetName val="9. Product goup list"/>
      <sheetName val="Appendix 1 - Reference Fields A"/>
      <sheetName val="49 IND Including Losses"/>
      <sheetName val="6223 10-1"/>
      <sheetName val="Appendix 5-Allocation Codes"/>
      <sheetName val="Appendix 2 - Reference Fields B"/>
      <sheetName val="Appendix 1 - Reference Fiel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As-Fin"/>
      <sheetName val="F9_Hidden_Lists"/>
      <sheetName val="1994"/>
      <sheetName val="Constr Drawdown"/>
      <sheetName val="Compliance Bridge"/>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CAPEX"/>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Offtaker Revenue Summaries"/>
      <sheetName val="HIOS 93 thru 96"/>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ummary"/>
      <sheetName val="Detail"/>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As-Fin"/>
      <sheetName val="Revenue PY&amp;FY"/>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ion"/>
      <sheetName val="Revenue PY&amp;FY"/>
      <sheetName val="Op Costs"/>
      <sheetName val="Fuel"/>
      <sheetName val="Consolidated"/>
      <sheetName val="Operator"/>
      <sheetName val="Financing"/>
      <sheetName val="Tax Basis"/>
      <sheetName val="Book Basis"/>
      <sheetName val="Valuation"/>
      <sheetName val="Value Distr"/>
      <sheetName val="As-Fin"/>
      <sheetName val="Orlando 9-10-00"/>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CAPEX"/>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Revenue_PY&amp;FY"/>
      <sheetName val="Op_Costs"/>
      <sheetName val="Tax_Basis"/>
      <sheetName val="Book_Basis"/>
      <sheetName val="Value_Distr"/>
      <sheetName val="Orlando_9-10-00"/>
      <sheetName val="LEA Proforma"/>
      <sheetName val="Board Output"/>
      <sheetName val="Pres Summary"/>
      <sheetName val="Contracted Revenue"/>
      <sheetName val="TE Return Chart"/>
      <sheetName val="TE Return Chart 2"/>
      <sheetName val="Charts"/>
      <sheetName val="100% Selldown"/>
      <sheetName val="Error Checks"/>
      <sheetName val="Case Summary"/>
      <sheetName val="Summary"/>
      <sheetName val="S&amp;U Table"/>
      <sheetName val="Comparison"/>
      <sheetName val="Cardinal Summary"/>
      <sheetName val="Inputs"/>
      <sheetName val="Serial Inputs"/>
      <sheetName val="Monthly Serial Inputs"/>
      <sheetName val="Property Tax"/>
      <sheetName val="Maple Hill - PA Bid Tab"/>
      <sheetName val="Statutory Prop Taxes"/>
      <sheetName val="Insurance"/>
      <sheetName val="Title Insurance"/>
      <sheetName val="MM Yield Analysis"/>
      <sheetName val="New Construction"/>
      <sheetName val="Construction"/>
      <sheetName val="Annual Cash Flow"/>
      <sheetName val="Quarterly Cash Flow"/>
      <sheetName val="Monthly Operations"/>
      <sheetName val="Quarterly Tax Equity"/>
      <sheetName val="Economic Substance Test"/>
      <sheetName val="Sponsor Returns"/>
      <sheetName val="Sponsor Leverage"/>
      <sheetName val="Investment Tax Credit"/>
      <sheetName val="Quarterly Tax"/>
      <sheetName val="Annual Tax"/>
      <sheetName val="Unlevered Project Retur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Exhibits&gt;&gt;&gt; "/>
      <sheetName val="Summary of Identified Values"/>
      <sheetName val="Economic Test Summary"/>
      <sheetName val="Apex - Plant Val"/>
      <sheetName val="Bosque - Plant Val"/>
      <sheetName val="Shady Hills - Plant Val"/>
      <sheetName val="Sugar Creek - Plant Val"/>
      <sheetName val="West Georgia - Plant Val"/>
      <sheetName val="Zeeland - Plant Val"/>
      <sheetName val="LS Power Land Values"/>
      <sheetName val="Apex Land"/>
      <sheetName val="Bosque Land"/>
      <sheetName val="Shady Hills Land"/>
      <sheetName val="Sugar Creek Land"/>
      <sheetName val="West Georgia Land"/>
      <sheetName val="Zeeland Land"/>
      <sheetName val="Workpaper&gt;&gt;&gt;"/>
      <sheetName val="Sensitivity Analyses"/>
      <sheetName val="Input from Other Models"/>
      <sheetName val="Final Inv True-Up"/>
      <sheetName val="NWC Balances"/>
      <sheetName val="Apex Summary Allocation"/>
      <sheetName val="Bosque Summary Allocation"/>
      <sheetName val="Shady Hills Summary Allocation"/>
      <sheetName val="Sugar Creek Summary Allocation"/>
      <sheetName val="West Georgia Summary Allocation"/>
      <sheetName val="Zeeland Summary Allocation"/>
      <sheetName val="Procurement Companies Summary"/>
      <sheetName val="Zeeland CC - Plant Val"/>
      <sheetName val="Zeeland CT - Plant Val"/>
      <sheetName val="Bosque CC - Plant Val"/>
      <sheetName val="Bosque CT - Plant Val"/>
      <sheetName val="WACC and WARA"/>
      <sheetName val="Summary of Values"/>
      <sheetName val="Fixed Asset Summary"/>
      <sheetName val="Depreciation Workpaper"/>
      <sheetName val="Client Provided Data&gt;&gt;&gt;"/>
      <sheetName val="DFC and Acq Costs E&amp;Y"/>
      <sheetName val="Client Model&gt;&gt;&gt;"/>
      <sheetName val="Cases"/>
      <sheetName val="Consolidated"/>
      <sheetName val="Apex"/>
      <sheetName val="Bosque CC"/>
      <sheetName val="Bosque CT"/>
      <sheetName val="Shady Hills"/>
      <sheetName val="Sugar Creek"/>
      <sheetName val="West Georgia"/>
      <sheetName val="Zeeland CC"/>
      <sheetName val="Zeeland CT"/>
      <sheetName val="Emissions Data"/>
      <sheetName val="MPC Data"/>
      <sheetName val="Toll Data"/>
      <sheetName val="OM Data"/>
      <sheetName val="NOR Summary"/>
      <sheetName val="Unit Summary"/>
      <sheetName val="DSCR Summary"/>
      <sheetName val="DTBE Summary"/>
      <sheetName val="Chart of Account"/>
      <sheetName val="supporting worksheet"/>
      <sheetName val="Valley Rd TB 3.31.11"/>
      <sheetName val="Wire-Payment  Instructions"/>
      <sheetName val="PIE C-2b Bk by ptn by item"/>
    </sheetNames>
    <sheetDataSet>
      <sheetData sheetId="0">
        <row r="3">
          <cell r="C3" t="str">
            <v>LS Power Group</v>
          </cell>
        </row>
      </sheetData>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refreshError="1"/>
      <sheetData sheetId="36" refreshError="1"/>
      <sheetData sheetId="37" refreshError="1"/>
      <sheetData sheetId="38"/>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epublictransmission.com/document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tabSelected="1" zoomScaleNormal="100" zoomScaleSheetLayoutView="100" workbookViewId="0"/>
  </sheetViews>
  <sheetFormatPr defaultRowHeight="15"/>
  <cols>
    <col min="1" max="2" width="3.5546875" customWidth="1"/>
    <col min="3" max="3" width="74.109375" customWidth="1"/>
  </cols>
  <sheetData>
    <row r="1" spans="1:4">
      <c r="A1" s="703"/>
      <c r="B1" s="703"/>
      <c r="C1" s="703"/>
      <c r="D1" s="703"/>
    </row>
    <row r="2" spans="1:4">
      <c r="A2" s="703"/>
      <c r="B2" s="704" t="s">
        <v>883</v>
      </c>
      <c r="C2" s="705"/>
      <c r="D2" s="703"/>
    </row>
    <row r="3" spans="1:4">
      <c r="A3" s="703"/>
      <c r="B3" s="706"/>
      <c r="C3" s="705"/>
      <c r="D3" s="703"/>
    </row>
    <row r="4" spans="1:4">
      <c r="A4" s="703"/>
      <c r="B4" s="705" t="s">
        <v>884</v>
      </c>
      <c r="C4" s="705"/>
      <c r="D4" s="703"/>
    </row>
    <row r="5" spans="1:4">
      <c r="A5" s="703"/>
      <c r="B5" s="705" t="s">
        <v>886</v>
      </c>
      <c r="C5" s="705"/>
      <c r="D5" s="703"/>
    </row>
    <row r="6" spans="1:4">
      <c r="A6" s="703"/>
      <c r="B6" s="705"/>
      <c r="C6" s="705"/>
      <c r="D6" s="703"/>
    </row>
    <row r="7" spans="1:4" ht="168" customHeight="1">
      <c r="A7" s="703"/>
      <c r="B7" s="710" t="s">
        <v>888</v>
      </c>
      <c r="C7" s="710"/>
      <c r="D7" s="703"/>
    </row>
    <row r="8" spans="1:4">
      <c r="A8" s="703"/>
      <c r="B8" s="705"/>
      <c r="C8" s="709" t="s">
        <v>885</v>
      </c>
      <c r="D8" s="703"/>
    </row>
    <row r="9" spans="1:4">
      <c r="A9" s="703"/>
      <c r="B9" s="705"/>
      <c r="C9" s="705"/>
      <c r="D9" s="703"/>
    </row>
    <row r="10" spans="1:4" ht="46.5" customHeight="1">
      <c r="A10" s="703"/>
      <c r="B10" s="708">
        <v>1</v>
      </c>
      <c r="C10" s="707" t="s">
        <v>889</v>
      </c>
      <c r="D10" s="703"/>
    </row>
    <row r="11" spans="1:4">
      <c r="A11" s="703"/>
      <c r="B11" s="708"/>
      <c r="C11" s="707"/>
      <c r="D11" s="703"/>
    </row>
    <row r="12" spans="1:4" ht="46.5" customHeight="1">
      <c r="A12" s="703"/>
      <c r="B12" s="708">
        <v>2</v>
      </c>
      <c r="C12" s="707" t="s">
        <v>890</v>
      </c>
      <c r="D12" s="703"/>
    </row>
    <row r="13" spans="1:4">
      <c r="A13" s="703"/>
      <c r="B13" s="708"/>
      <c r="C13" s="707"/>
      <c r="D13" s="703"/>
    </row>
    <row r="14" spans="1:4" ht="48" customHeight="1">
      <c r="A14" s="703"/>
      <c r="B14" s="711" t="s">
        <v>887</v>
      </c>
      <c r="C14" s="712"/>
      <c r="D14" s="703"/>
    </row>
    <row r="15" spans="1:4">
      <c r="A15" s="703"/>
      <c r="B15" s="703"/>
      <c r="C15" s="703"/>
      <c r="D15" s="703"/>
    </row>
    <row r="16" spans="1:4">
      <c r="A16" s="703"/>
      <c r="B16" s="703"/>
      <c r="C16" s="703"/>
      <c r="D16" s="703"/>
    </row>
  </sheetData>
  <mergeCells count="2">
    <mergeCell ref="B7:C7"/>
    <mergeCell ref="B14:C14"/>
  </mergeCells>
  <hyperlinks>
    <hyperlink ref="C8" r:id="rId1"/>
  </hyperlinks>
  <pageMargins left="0.7" right="0.7" top="0.75" bottom="0.75" header="0.3" footer="0.3"/>
  <pageSetup scale="88"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L23"/>
  <sheetViews>
    <sheetView view="pageBreakPreview" zoomScale="80" zoomScaleNormal="100" zoomScaleSheetLayoutView="80" workbookViewId="0">
      <selection sqref="A1:K1"/>
    </sheetView>
  </sheetViews>
  <sheetFormatPr defaultColWidth="6.77734375" defaultRowHeight="15"/>
  <cols>
    <col min="1" max="5" width="6.77734375" style="559"/>
    <col min="6" max="6" width="9.88671875" style="559" customWidth="1"/>
    <col min="7" max="7" width="6.77734375" style="559"/>
    <col min="8" max="8" width="9.88671875" style="559" customWidth="1"/>
    <col min="9" max="16384" width="6.77734375" style="559"/>
  </cols>
  <sheetData>
    <row r="1" spans="1:11" s="570" customFormat="1">
      <c r="A1" s="766" t="s">
        <v>502</v>
      </c>
      <c r="B1" s="766"/>
      <c r="C1" s="766"/>
      <c r="D1" s="766"/>
      <c r="E1" s="766"/>
      <c r="F1" s="766"/>
      <c r="G1" s="766"/>
      <c r="H1" s="766"/>
      <c r="I1" s="766"/>
      <c r="J1" s="766"/>
      <c r="K1" s="766"/>
    </row>
    <row r="2" spans="1:11" s="570" customFormat="1">
      <c r="A2" s="757" t="s">
        <v>868</v>
      </c>
      <c r="B2" s="757"/>
      <c r="C2" s="757"/>
      <c r="D2" s="757"/>
      <c r="E2" s="757"/>
      <c r="F2" s="757"/>
      <c r="G2" s="757"/>
      <c r="H2" s="757"/>
      <c r="I2" s="757"/>
      <c r="J2" s="757"/>
      <c r="K2" s="757"/>
    </row>
    <row r="3" spans="1:11" s="570" customFormat="1">
      <c r="A3" s="766" t="s">
        <v>823</v>
      </c>
      <c r="B3" s="766"/>
      <c r="C3" s="766"/>
      <c r="D3" s="766"/>
      <c r="E3" s="766"/>
      <c r="F3" s="766"/>
      <c r="G3" s="766"/>
      <c r="H3" s="766"/>
      <c r="I3" s="766"/>
      <c r="J3" s="766"/>
      <c r="K3" s="766"/>
    </row>
    <row r="5" spans="1:11" ht="117" customHeight="1">
      <c r="A5" s="767" t="s">
        <v>822</v>
      </c>
      <c r="B5" s="767"/>
      <c r="C5" s="767"/>
      <c r="D5" s="767"/>
      <c r="E5" s="767"/>
      <c r="F5" s="767"/>
      <c r="G5" s="767"/>
      <c r="H5" s="767"/>
      <c r="I5" s="767"/>
    </row>
    <row r="7" spans="1:11" ht="15" customHeight="1">
      <c r="F7" s="768"/>
      <c r="G7" s="769" t="s">
        <v>821</v>
      </c>
    </row>
    <row r="8" spans="1:11">
      <c r="F8" s="768"/>
      <c r="G8" s="769"/>
    </row>
    <row r="9" spans="1:11">
      <c r="A9" s="564" t="s">
        <v>820</v>
      </c>
      <c r="G9" s="769"/>
    </row>
    <row r="11" spans="1:11">
      <c r="A11" s="559" t="s">
        <v>819</v>
      </c>
      <c r="F11" s="569"/>
      <c r="G11" s="568">
        <v>38740</v>
      </c>
    </row>
    <row r="12" spans="1:11">
      <c r="A12" s="559" t="s">
        <v>818</v>
      </c>
      <c r="F12" s="569"/>
      <c r="G12" s="568">
        <v>6852.0736887288713</v>
      </c>
    </row>
    <row r="14" spans="1:11">
      <c r="A14" s="559" t="s">
        <v>817</v>
      </c>
      <c r="G14" s="567">
        <f>SUM(G11:G13)</f>
        <v>45592.073688728873</v>
      </c>
    </row>
    <row r="15" spans="1:11">
      <c r="G15" s="566"/>
    </row>
    <row r="16" spans="1:11">
      <c r="A16" s="559" t="s">
        <v>816</v>
      </c>
      <c r="G16" s="565">
        <f>'WP4 - Tax Rates'!D15</f>
        <v>0.19896800000000003</v>
      </c>
    </row>
    <row r="18" spans="1:12" ht="15.75" thickBot="1">
      <c r="A18" s="559" t="s">
        <v>815</v>
      </c>
      <c r="G18" s="562">
        <f>G14*G16</f>
        <v>9071.3637176990087</v>
      </c>
      <c r="H18" s="561" t="s">
        <v>814</v>
      </c>
      <c r="I18" s="564"/>
      <c r="J18" s="564"/>
      <c r="K18" s="564"/>
    </row>
    <row r="19" spans="1:12" s="560" customFormat="1" ht="15.75" thickTop="1">
      <c r="A19" s="559"/>
      <c r="B19" s="559"/>
      <c r="C19" s="559"/>
      <c r="D19" s="559"/>
      <c r="E19" s="559"/>
      <c r="F19" s="559"/>
      <c r="G19" s="559"/>
      <c r="H19" s="559"/>
      <c r="I19" s="559"/>
      <c r="J19" s="559"/>
      <c r="K19" s="559"/>
      <c r="L19" s="559"/>
    </row>
    <row r="20" spans="1:12" s="560" customFormat="1">
      <c r="A20" s="559" t="s">
        <v>813</v>
      </c>
      <c r="B20" s="559"/>
      <c r="C20" s="559"/>
      <c r="D20" s="559"/>
      <c r="E20" s="559"/>
      <c r="F20" s="559"/>
      <c r="G20" s="563">
        <f>'Nonlevelized-IOU'!D192</f>
        <v>1.3310439377603855</v>
      </c>
      <c r="H20" s="551"/>
      <c r="I20" s="559"/>
      <c r="J20" s="559"/>
      <c r="K20" s="559"/>
      <c r="L20" s="559"/>
    </row>
    <row r="21" spans="1:12" s="560" customFormat="1">
      <c r="A21" s="559"/>
      <c r="B21" s="559"/>
      <c r="C21" s="559"/>
      <c r="D21" s="559"/>
      <c r="E21" s="559"/>
      <c r="F21" s="559"/>
      <c r="G21" s="559"/>
      <c r="H21" s="559"/>
      <c r="I21" s="559"/>
      <c r="J21" s="559"/>
      <c r="K21" s="559"/>
      <c r="L21" s="559"/>
    </row>
    <row r="22" spans="1:12" s="560" customFormat="1" ht="15.75" thickBot="1">
      <c r="A22" s="559" t="s">
        <v>812</v>
      </c>
      <c r="B22" s="559"/>
      <c r="C22" s="559"/>
      <c r="D22" s="559"/>
      <c r="E22" s="559"/>
      <c r="F22" s="559"/>
      <c r="G22" s="562">
        <f>G18*G20</f>
        <v>12074.38368366278</v>
      </c>
      <c r="H22" s="561" t="s">
        <v>811</v>
      </c>
      <c r="I22" s="559"/>
      <c r="J22" s="559"/>
      <c r="K22" s="559"/>
      <c r="L22" s="559"/>
    </row>
    <row r="23" spans="1:12" ht="15.75" thickTop="1"/>
  </sheetData>
  <mergeCells count="6">
    <mergeCell ref="A1:K1"/>
    <mergeCell ref="A2:K2"/>
    <mergeCell ref="A3:K3"/>
    <mergeCell ref="A5:I5"/>
    <mergeCell ref="F7:F8"/>
    <mergeCell ref="G7:G9"/>
  </mergeCells>
  <pageMargins left="0.7" right="0.7" top="0.75" bottom="0.75" header="0.3" footer="0.3"/>
  <pageSetup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18"/>
  <sheetViews>
    <sheetView showGridLines="0" view="pageBreakPreview" zoomScale="90" zoomScaleNormal="90" zoomScaleSheetLayoutView="90" workbookViewId="0">
      <selection sqref="A1:K1"/>
    </sheetView>
  </sheetViews>
  <sheetFormatPr defaultColWidth="6.21875" defaultRowHeight="15.75"/>
  <cols>
    <col min="1" max="1" width="7.6640625" style="571" customWidth="1"/>
    <col min="2" max="2" width="41.21875" style="571" customWidth="1"/>
    <col min="3" max="3" width="5.21875" style="571" bestFit="1" customWidth="1"/>
    <col min="4" max="9" width="10.5546875" style="571" customWidth="1"/>
    <col min="10" max="10" width="6.21875" style="571"/>
    <col min="11" max="11" width="7.33203125" style="571" customWidth="1"/>
    <col min="12" max="16384" width="6.21875" style="571"/>
  </cols>
  <sheetData>
    <row r="1" spans="1:11" s="589" customFormat="1">
      <c r="A1" s="766" t="s">
        <v>502</v>
      </c>
      <c r="B1" s="766"/>
      <c r="C1" s="766"/>
      <c r="D1" s="766"/>
      <c r="E1" s="766"/>
      <c r="F1" s="766"/>
      <c r="G1" s="766"/>
      <c r="H1" s="766"/>
      <c r="I1" s="766"/>
      <c r="J1" s="766"/>
      <c r="K1" s="766"/>
    </row>
    <row r="2" spans="1:11" s="589" customFormat="1">
      <c r="A2" s="770" t="s">
        <v>868</v>
      </c>
      <c r="B2" s="770"/>
      <c r="C2" s="770"/>
      <c r="D2" s="770"/>
      <c r="E2" s="770"/>
      <c r="F2" s="770"/>
      <c r="G2" s="770"/>
      <c r="H2" s="770"/>
      <c r="I2" s="770"/>
      <c r="J2" s="770"/>
      <c r="K2" s="770"/>
    </row>
    <row r="3" spans="1:11" s="589" customFormat="1">
      <c r="A3" s="766" t="s">
        <v>879</v>
      </c>
      <c r="B3" s="766"/>
      <c r="C3" s="766"/>
      <c r="D3" s="766"/>
      <c r="E3" s="766"/>
      <c r="F3" s="766"/>
      <c r="G3" s="766"/>
      <c r="H3" s="766"/>
      <c r="I3" s="766"/>
      <c r="J3" s="766"/>
      <c r="K3" s="766"/>
    </row>
    <row r="4" spans="1:11" s="589" customFormat="1">
      <c r="A4" s="590"/>
      <c r="B4" s="590"/>
      <c r="C4" s="590"/>
      <c r="D4" s="590"/>
      <c r="E4" s="590"/>
      <c r="F4" s="590"/>
      <c r="G4" s="590"/>
      <c r="H4" s="590"/>
      <c r="I4" s="590"/>
      <c r="J4" s="590"/>
    </row>
    <row r="6" spans="1:11">
      <c r="A6" s="588" t="s">
        <v>843</v>
      </c>
      <c r="B6" s="587">
        <v>2023</v>
      </c>
      <c r="C6" s="572"/>
      <c r="D6" s="572"/>
      <c r="E6" s="572"/>
      <c r="F6" s="572"/>
      <c r="G6" s="584" t="s">
        <v>842</v>
      </c>
      <c r="H6" s="572"/>
      <c r="I6" s="584" t="s">
        <v>841</v>
      </c>
    </row>
    <row r="7" spans="1:11" s="580" customFormat="1">
      <c r="A7" s="586"/>
      <c r="B7" s="586"/>
      <c r="C7" s="585"/>
      <c r="D7" s="584" t="s">
        <v>840</v>
      </c>
      <c r="E7" s="584"/>
      <c r="F7" s="584" t="s">
        <v>839</v>
      </c>
      <c r="G7" s="584" t="s">
        <v>838</v>
      </c>
      <c r="H7" s="584" t="s">
        <v>837</v>
      </c>
      <c r="I7" s="584" t="s">
        <v>836</v>
      </c>
    </row>
    <row r="8" spans="1:11" s="580" customFormat="1">
      <c r="A8" s="582" t="s">
        <v>4</v>
      </c>
      <c r="B8" s="583" t="s">
        <v>835</v>
      </c>
      <c r="C8" s="582" t="s">
        <v>511</v>
      </c>
      <c r="D8" s="582" t="s">
        <v>834</v>
      </c>
      <c r="E8" s="582" t="s">
        <v>833</v>
      </c>
      <c r="F8" s="582" t="s">
        <v>832</v>
      </c>
      <c r="G8" s="582" t="s">
        <v>831</v>
      </c>
      <c r="H8" s="582" t="s">
        <v>830</v>
      </c>
      <c r="I8" s="582" t="s">
        <v>830</v>
      </c>
    </row>
    <row r="9" spans="1:11" s="580" customFormat="1">
      <c r="A9" s="573"/>
      <c r="B9" s="581" t="s">
        <v>574</v>
      </c>
      <c r="C9" s="581" t="s">
        <v>573</v>
      </c>
      <c r="D9" s="581" t="s">
        <v>603</v>
      </c>
      <c r="E9" s="581" t="s">
        <v>602</v>
      </c>
      <c r="F9" s="581" t="s">
        <v>601</v>
      </c>
      <c r="G9" s="581" t="s">
        <v>600</v>
      </c>
      <c r="H9" s="581" t="s">
        <v>599</v>
      </c>
      <c r="I9" s="581" t="s">
        <v>598</v>
      </c>
    </row>
    <row r="10" spans="1:11" s="579" customFormat="1" ht="15">
      <c r="A10" s="576">
        <v>1</v>
      </c>
      <c r="B10" s="572" t="s">
        <v>829</v>
      </c>
      <c r="C10" s="573"/>
      <c r="D10" s="577">
        <v>0.21</v>
      </c>
      <c r="E10" s="577">
        <v>0</v>
      </c>
      <c r="F10" s="577">
        <v>0</v>
      </c>
      <c r="G10" s="577">
        <v>0</v>
      </c>
      <c r="H10" s="577">
        <v>0</v>
      </c>
      <c r="I10" s="577">
        <v>0</v>
      </c>
    </row>
    <row r="11" spans="1:11">
      <c r="A11" s="576">
        <f>A10+1</f>
        <v>2</v>
      </c>
      <c r="B11" s="572" t="s">
        <v>828</v>
      </c>
      <c r="C11" s="573"/>
      <c r="D11" s="578">
        <v>4.9000000000000002E-2</v>
      </c>
      <c r="E11" s="578">
        <v>0</v>
      </c>
      <c r="F11" s="578">
        <v>0</v>
      </c>
      <c r="G11" s="578">
        <v>0</v>
      </c>
      <c r="H11" s="578">
        <v>0</v>
      </c>
      <c r="I11" s="578">
        <v>0</v>
      </c>
    </row>
    <row r="12" spans="1:11">
      <c r="A12" s="576">
        <f>A11+1</f>
        <v>3</v>
      </c>
      <c r="B12" s="572" t="s">
        <v>827</v>
      </c>
      <c r="C12" s="573"/>
      <c r="D12" s="577">
        <v>0</v>
      </c>
      <c r="E12" s="577">
        <v>0</v>
      </c>
      <c r="F12" s="577">
        <v>0</v>
      </c>
      <c r="G12" s="577">
        <v>0</v>
      </c>
      <c r="H12" s="577">
        <v>0</v>
      </c>
      <c r="I12" s="577">
        <v>0</v>
      </c>
    </row>
    <row r="13" spans="1:11">
      <c r="A13" s="576">
        <f>A12+1</f>
        <v>4</v>
      </c>
      <c r="B13" s="574" t="s">
        <v>826</v>
      </c>
      <c r="C13" s="576" t="s">
        <v>825</v>
      </c>
      <c r="D13" s="577">
        <v>0.8</v>
      </c>
      <c r="E13" s="577">
        <v>0</v>
      </c>
      <c r="F13" s="577">
        <v>0</v>
      </c>
      <c r="G13" s="577">
        <v>0</v>
      </c>
      <c r="H13" s="577">
        <v>0</v>
      </c>
      <c r="I13" s="577">
        <v>0.2</v>
      </c>
    </row>
    <row r="14" spans="1:11">
      <c r="A14" s="576"/>
      <c r="B14" s="574"/>
      <c r="C14" s="576"/>
      <c r="D14" s="574"/>
      <c r="E14" s="574"/>
      <c r="F14" s="574"/>
      <c r="G14" s="574"/>
      <c r="H14" s="574"/>
      <c r="I14" s="574"/>
    </row>
    <row r="15" spans="1:11">
      <c r="A15" s="576">
        <f>A13+1</f>
        <v>5</v>
      </c>
      <c r="B15" s="574" t="s">
        <v>824</v>
      </c>
      <c r="C15" s="576"/>
      <c r="D15" s="575">
        <f>(D10+D11-(D10*D11))*D13</f>
        <v>0.19896800000000003</v>
      </c>
      <c r="E15" s="574"/>
      <c r="F15" s="574"/>
      <c r="G15" s="574"/>
      <c r="H15" s="574"/>
      <c r="I15" s="574"/>
    </row>
    <row r="16" spans="1:11">
      <c r="A16" s="576"/>
      <c r="B16" s="574"/>
      <c r="C16" s="576"/>
      <c r="D16" s="574"/>
      <c r="E16" s="574"/>
      <c r="F16" s="574"/>
      <c r="G16" s="574"/>
      <c r="H16" s="574"/>
      <c r="I16" s="574"/>
    </row>
    <row r="17" spans="1:9" ht="61.5" customHeight="1">
      <c r="A17" s="692">
        <f>A15+1</f>
        <v>6</v>
      </c>
      <c r="B17" s="771" t="s">
        <v>880</v>
      </c>
      <c r="C17" s="771"/>
      <c r="D17" s="771"/>
      <c r="E17" s="771"/>
      <c r="F17" s="771"/>
      <c r="G17" s="771"/>
      <c r="H17" s="771"/>
      <c r="I17" s="771"/>
    </row>
    <row r="18" spans="1:9">
      <c r="A18" s="572"/>
      <c r="B18" s="572"/>
      <c r="C18" s="572"/>
      <c r="D18" s="572"/>
      <c r="E18" s="572"/>
      <c r="F18" s="572"/>
      <c r="G18" s="572"/>
      <c r="H18" s="572"/>
      <c r="I18" s="572"/>
    </row>
  </sheetData>
  <mergeCells count="4">
    <mergeCell ref="A1:K1"/>
    <mergeCell ref="A2:K2"/>
    <mergeCell ref="A3:K3"/>
    <mergeCell ref="B17:I17"/>
  </mergeCells>
  <pageMargins left="0.7" right="0.7" top="0.75" bottom="0.75" header="0.3" footer="0.3"/>
  <pageSetup scale="65"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33"/>
  <sheetViews>
    <sheetView showGridLines="0" view="pageBreakPreview" zoomScale="80" zoomScaleNormal="100" zoomScaleSheetLayoutView="80" workbookViewId="0">
      <selection sqref="A1:K1"/>
    </sheetView>
  </sheetViews>
  <sheetFormatPr defaultRowHeight="15.75"/>
  <cols>
    <col min="1" max="1" width="8.88671875" style="591"/>
    <col min="2" max="2" width="11" style="591" customWidth="1"/>
    <col min="3" max="3" width="8.88671875" style="591"/>
    <col min="4" max="4" width="14.6640625" style="591" customWidth="1"/>
    <col min="5" max="5" width="12.33203125" style="591" customWidth="1"/>
    <col min="6" max="6" width="10.6640625" style="591" customWidth="1"/>
    <col min="7" max="7" width="12.77734375" style="591" customWidth="1"/>
    <col min="8" max="16384" width="8.88671875" style="591"/>
  </cols>
  <sheetData>
    <row r="1" spans="1:11" s="609" customFormat="1">
      <c r="A1" s="772" t="s">
        <v>502</v>
      </c>
      <c r="B1" s="772"/>
      <c r="C1" s="772"/>
      <c r="D1" s="772"/>
      <c r="E1" s="772"/>
      <c r="F1" s="772"/>
      <c r="G1" s="772"/>
      <c r="H1" s="772"/>
      <c r="I1" s="772"/>
      <c r="J1" s="772"/>
      <c r="K1" s="772"/>
    </row>
    <row r="2" spans="1:11" s="609" customFormat="1">
      <c r="A2" s="772" t="s">
        <v>868</v>
      </c>
      <c r="B2" s="772"/>
      <c r="C2" s="772"/>
      <c r="D2" s="772"/>
      <c r="E2" s="772"/>
      <c r="F2" s="772"/>
      <c r="G2" s="772"/>
      <c r="H2" s="772"/>
      <c r="I2" s="772"/>
      <c r="J2" s="772"/>
      <c r="K2" s="772"/>
    </row>
    <row r="3" spans="1:11" s="609" customFormat="1">
      <c r="A3" s="772" t="s">
        <v>852</v>
      </c>
      <c r="B3" s="772"/>
      <c r="C3" s="772"/>
      <c r="D3" s="772"/>
      <c r="E3" s="772"/>
      <c r="F3" s="772"/>
      <c r="G3" s="772"/>
      <c r="H3" s="772"/>
      <c r="I3" s="772"/>
      <c r="J3" s="772"/>
      <c r="K3" s="772"/>
    </row>
    <row r="5" spans="1:11">
      <c r="B5" s="773" t="s">
        <v>851</v>
      </c>
      <c r="C5" s="773"/>
      <c r="D5" s="773"/>
      <c r="E5" s="773"/>
      <c r="F5" s="773"/>
      <c r="G5" s="773"/>
      <c r="H5" s="773"/>
    </row>
    <row r="6" spans="1:11">
      <c r="B6" s="595" t="s">
        <v>850</v>
      </c>
      <c r="C6" s="607" t="s">
        <v>694</v>
      </c>
      <c r="D6" s="608" t="s">
        <v>849</v>
      </c>
      <c r="E6" s="608" t="s">
        <v>848</v>
      </c>
      <c r="F6" s="607" t="s">
        <v>99</v>
      </c>
      <c r="G6" s="595" t="s">
        <v>847</v>
      </c>
      <c r="H6" s="606" t="s">
        <v>844</v>
      </c>
    </row>
    <row r="7" spans="1:11">
      <c r="B7" s="605" t="s">
        <v>846</v>
      </c>
      <c r="C7" s="595">
        <v>2023</v>
      </c>
      <c r="D7" s="604">
        <v>766670.36</v>
      </c>
      <c r="E7" s="603">
        <f>'WP6 - Capital Structure'!E23</f>
        <v>27073076.923076924</v>
      </c>
      <c r="F7" s="602">
        <f>D7/E7</f>
        <v>2.8318552862622529E-2</v>
      </c>
      <c r="G7" s="693">
        <f>IF((E7/($E$8+$E$7))&lt;0.55,0.55,E7/($E$7+$E$8))</f>
        <v>0.55000017043016225</v>
      </c>
      <c r="H7" s="601">
        <f>+F7*G7</f>
        <v>1.5575208900777951E-2</v>
      </c>
    </row>
    <row r="8" spans="1:11">
      <c r="B8" s="600" t="s">
        <v>845</v>
      </c>
      <c r="C8" s="595">
        <v>2023</v>
      </c>
      <c r="D8" s="595"/>
      <c r="E8" s="599">
        <f>'WP6 - Capital Structure'!D23</f>
        <v>22150684.047583725</v>
      </c>
      <c r="F8" s="598">
        <v>9.8000000000000004E-2</v>
      </c>
      <c r="G8" s="694">
        <f>IF((E8/($E$8+$E$7))&gt;0.45,0.45,E8/($E$7+$E$8))</f>
        <v>0.44999982956983781</v>
      </c>
      <c r="H8" s="597">
        <f>+F8*G8</f>
        <v>4.4099983297844106E-2</v>
      </c>
    </row>
    <row r="9" spans="1:11">
      <c r="B9" s="596" t="s">
        <v>844</v>
      </c>
      <c r="C9" s="595">
        <v>2023</v>
      </c>
      <c r="D9" s="593"/>
      <c r="E9" s="593"/>
      <c r="F9" s="594"/>
      <c r="G9" s="593"/>
      <c r="H9" s="592">
        <f>+H7+H8</f>
        <v>5.9675192198622058E-2</v>
      </c>
    </row>
    <row r="12" spans="1:11">
      <c r="B12" s="591" t="s">
        <v>873</v>
      </c>
    </row>
    <row r="13" spans="1:11">
      <c r="B13" s="591" t="s">
        <v>874</v>
      </c>
    </row>
    <row r="14" spans="1:11">
      <c r="B14" s="591" t="s">
        <v>875</v>
      </c>
    </row>
    <row r="33" ht="30.75" customHeight="1"/>
  </sheetData>
  <mergeCells count="4">
    <mergeCell ref="A1:K1"/>
    <mergeCell ref="A2:K2"/>
    <mergeCell ref="A3:K3"/>
    <mergeCell ref="B5:H5"/>
  </mergeCells>
  <pageMargins left="0.7" right="0.7" top="0.75" bottom="0.75" header="0.3" footer="0.3"/>
  <pageSetup scale="66"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32"/>
  <sheetViews>
    <sheetView view="pageBreakPreview" zoomScale="80" zoomScaleNormal="100" zoomScaleSheetLayoutView="80" workbookViewId="0">
      <selection sqref="A1:F1"/>
    </sheetView>
  </sheetViews>
  <sheetFormatPr defaultColWidth="8.77734375" defaultRowHeight="15"/>
  <cols>
    <col min="1" max="3" width="8.77734375" style="570"/>
    <col min="4" max="4" width="16.109375" style="570" customWidth="1"/>
    <col min="5" max="5" width="12.109375" style="570" customWidth="1"/>
    <col min="6" max="6" width="12.33203125" style="570" customWidth="1"/>
    <col min="7" max="7" width="11.21875" style="570" customWidth="1"/>
    <col min="8" max="8" width="8.77734375" style="570"/>
    <col min="9" max="9" width="11.5546875" style="570" customWidth="1"/>
    <col min="10" max="10" width="9.77734375" style="570" bestFit="1" customWidth="1"/>
    <col min="11" max="11" width="13.44140625" style="570" bestFit="1" customWidth="1"/>
    <col min="12" max="16384" width="8.77734375" style="570"/>
  </cols>
  <sheetData>
    <row r="1" spans="1:7">
      <c r="A1" s="766" t="s">
        <v>502</v>
      </c>
      <c r="B1" s="766"/>
      <c r="C1" s="766"/>
      <c r="D1" s="766"/>
      <c r="E1" s="766"/>
      <c r="F1" s="766"/>
    </row>
    <row r="2" spans="1:7">
      <c r="A2" s="766" t="s">
        <v>868</v>
      </c>
      <c r="B2" s="766"/>
      <c r="C2" s="766"/>
      <c r="D2" s="766"/>
      <c r="E2" s="766"/>
      <c r="F2" s="766"/>
    </row>
    <row r="3" spans="1:7">
      <c r="A3" s="766" t="s">
        <v>859</v>
      </c>
      <c r="B3" s="766"/>
      <c r="C3" s="766"/>
      <c r="D3" s="766"/>
      <c r="E3" s="766"/>
      <c r="F3" s="766"/>
    </row>
    <row r="4" spans="1:7">
      <c r="A4" s="775"/>
      <c r="B4" s="775"/>
      <c r="C4" s="775"/>
      <c r="D4" s="775"/>
      <c r="E4" s="775"/>
      <c r="F4" s="775"/>
    </row>
    <row r="5" spans="1:7">
      <c r="A5" s="625"/>
      <c r="B5" s="625"/>
      <c r="C5" s="625"/>
      <c r="D5" s="625"/>
      <c r="E5" s="625"/>
      <c r="F5" s="625"/>
    </row>
    <row r="7" spans="1:7">
      <c r="F7" s="776" t="s">
        <v>858</v>
      </c>
      <c r="G7" s="777"/>
    </row>
    <row r="8" spans="1:7" ht="43.5">
      <c r="A8" s="624" t="s">
        <v>781</v>
      </c>
      <c r="B8" s="623" t="s">
        <v>695</v>
      </c>
      <c r="C8" s="623"/>
      <c r="D8" s="623" t="s">
        <v>857</v>
      </c>
      <c r="E8" s="623" t="s">
        <v>856</v>
      </c>
      <c r="F8" s="623" t="s">
        <v>855</v>
      </c>
      <c r="G8" s="623" t="s">
        <v>854</v>
      </c>
    </row>
    <row r="9" spans="1:7">
      <c r="A9" s="622"/>
      <c r="B9" s="621" t="s">
        <v>574</v>
      </c>
      <c r="C9" s="621"/>
      <c r="D9" s="621" t="s">
        <v>573</v>
      </c>
      <c r="E9" s="620" t="s">
        <v>572</v>
      </c>
      <c r="F9" s="620" t="s">
        <v>853</v>
      </c>
      <c r="G9" s="620" t="s">
        <v>743</v>
      </c>
    </row>
    <row r="10" spans="1:7">
      <c r="A10" s="617">
        <v>1</v>
      </c>
      <c r="B10" s="619" t="s">
        <v>660</v>
      </c>
      <c r="C10" s="498">
        <v>2022</v>
      </c>
      <c r="D10" s="552">
        <v>21632909.086045265</v>
      </c>
      <c r="E10" s="552">
        <v>27350000</v>
      </c>
      <c r="F10" s="618">
        <f t="shared" ref="F10:F22" si="0">IF(D10/(SUM(D10:E10))&gt;0.45,0.45,D10/(SUM(D10:E10)))</f>
        <v>0.44164198267693866</v>
      </c>
      <c r="G10" s="618">
        <f t="shared" ref="G10:G22" si="1">IF(D10/(SUM(D10:E10))&gt;0.45,0.55,(E10/(SUM(D10:E10))))</f>
        <v>0.55835801732306134</v>
      </c>
    </row>
    <row r="11" spans="1:7">
      <c r="A11" s="617">
        <v>2</v>
      </c>
      <c r="B11" s="619" t="s">
        <v>772</v>
      </c>
      <c r="C11" s="498">
        <v>2023</v>
      </c>
      <c r="D11" s="552">
        <v>21803417.336045265</v>
      </c>
      <c r="E11" s="552">
        <v>27350000</v>
      </c>
      <c r="F11" s="618">
        <f t="shared" si="0"/>
        <v>0.44357887035570054</v>
      </c>
      <c r="G11" s="618">
        <f t="shared" si="1"/>
        <v>0.55642112964429946</v>
      </c>
    </row>
    <row r="12" spans="1:7">
      <c r="A12" s="617">
        <v>3</v>
      </c>
      <c r="B12" s="619" t="s">
        <v>670</v>
      </c>
      <c r="C12" s="498">
        <v>2023</v>
      </c>
      <c r="D12" s="552">
        <v>21973925.586045265</v>
      </c>
      <c r="E12" s="552">
        <v>27350000</v>
      </c>
      <c r="F12" s="618">
        <f t="shared" si="0"/>
        <v>0.44550236675124116</v>
      </c>
      <c r="G12" s="618">
        <f t="shared" si="1"/>
        <v>0.55449763324875889</v>
      </c>
    </row>
    <row r="13" spans="1:7">
      <c r="A13" s="617">
        <v>4</v>
      </c>
      <c r="B13" s="619" t="s">
        <v>771</v>
      </c>
      <c r="C13" s="498">
        <v>2023</v>
      </c>
      <c r="D13" s="552">
        <v>21984844.336045265</v>
      </c>
      <c r="E13" s="552">
        <v>27350000</v>
      </c>
      <c r="F13" s="618">
        <f t="shared" si="0"/>
        <v>0.44562508774315907</v>
      </c>
      <c r="G13" s="618">
        <f t="shared" si="1"/>
        <v>0.55437491225684099</v>
      </c>
    </row>
    <row r="14" spans="1:7">
      <c r="A14" s="617">
        <v>5</v>
      </c>
      <c r="B14" s="619" t="s">
        <v>668</v>
      </c>
      <c r="C14" s="498">
        <v>2023</v>
      </c>
      <c r="D14" s="552">
        <v>22155352.586045265</v>
      </c>
      <c r="E14" s="552">
        <v>27350000</v>
      </c>
      <c r="F14" s="618">
        <f t="shared" si="0"/>
        <v>0.44753448725644446</v>
      </c>
      <c r="G14" s="618">
        <f t="shared" si="1"/>
        <v>0.55246551274355549</v>
      </c>
    </row>
    <row r="15" spans="1:7">
      <c r="A15" s="617">
        <v>6</v>
      </c>
      <c r="B15" s="619" t="s">
        <v>667</v>
      </c>
      <c r="C15" s="498">
        <v>2023</v>
      </c>
      <c r="D15" s="552">
        <v>22325860.836045265</v>
      </c>
      <c r="E15" s="552">
        <v>27350000</v>
      </c>
      <c r="F15" s="618">
        <f t="shared" si="0"/>
        <v>0.44943077906050927</v>
      </c>
      <c r="G15" s="618">
        <f t="shared" si="1"/>
        <v>0.55056922093949068</v>
      </c>
    </row>
    <row r="16" spans="1:7">
      <c r="A16" s="617">
        <v>7</v>
      </c>
      <c r="B16" s="619" t="s">
        <v>666</v>
      </c>
      <c r="C16" s="498">
        <v>2023</v>
      </c>
      <c r="D16" s="552">
        <v>22256979.586045265</v>
      </c>
      <c r="E16" s="552">
        <v>26900000</v>
      </c>
      <c r="F16" s="618">
        <f t="shared" si="0"/>
        <v>0.45</v>
      </c>
      <c r="G16" s="618">
        <f t="shared" si="1"/>
        <v>0.55000000000000004</v>
      </c>
    </row>
    <row r="17" spans="1:11">
      <c r="A17" s="617">
        <v>8</v>
      </c>
      <c r="B17" s="619" t="s">
        <v>665</v>
      </c>
      <c r="C17" s="498">
        <v>2023</v>
      </c>
      <c r="D17" s="552">
        <v>22427487.836045265</v>
      </c>
      <c r="E17" s="552">
        <v>26900000</v>
      </c>
      <c r="F17" s="618">
        <f t="shared" si="0"/>
        <v>0.45</v>
      </c>
      <c r="G17" s="618">
        <f t="shared" si="1"/>
        <v>0.55000000000000004</v>
      </c>
    </row>
    <row r="18" spans="1:11">
      <c r="A18" s="617">
        <v>9</v>
      </c>
      <c r="B18" s="619" t="s">
        <v>770</v>
      </c>
      <c r="C18" s="498">
        <v>2023</v>
      </c>
      <c r="D18" s="552">
        <v>22597996.086045265</v>
      </c>
      <c r="E18" s="552">
        <v>26900000</v>
      </c>
      <c r="F18" s="618">
        <f t="shared" si="0"/>
        <v>0.45</v>
      </c>
      <c r="G18" s="618">
        <f t="shared" si="1"/>
        <v>0.55000000000000004</v>
      </c>
      <c r="I18" s="611"/>
      <c r="J18" s="611"/>
      <c r="K18" s="611"/>
    </row>
    <row r="19" spans="1:11">
      <c r="A19" s="617">
        <v>10</v>
      </c>
      <c r="B19" s="619" t="s">
        <v>663</v>
      </c>
      <c r="C19" s="498">
        <v>2023</v>
      </c>
      <c r="D19" s="552">
        <v>22179114.836045265</v>
      </c>
      <c r="E19" s="552">
        <v>26900000</v>
      </c>
      <c r="F19" s="618">
        <f t="shared" si="0"/>
        <v>0.45</v>
      </c>
      <c r="G19" s="618">
        <f t="shared" si="1"/>
        <v>0.55000000000000004</v>
      </c>
      <c r="I19" s="611"/>
    </row>
    <row r="20" spans="1:11">
      <c r="A20" s="617">
        <v>11</v>
      </c>
      <c r="B20" s="619" t="s">
        <v>662</v>
      </c>
      <c r="C20" s="498">
        <v>2023</v>
      </c>
      <c r="D20" s="552">
        <v>22349623.086045265</v>
      </c>
      <c r="E20" s="552">
        <v>26900000</v>
      </c>
      <c r="F20" s="618">
        <f t="shared" si="0"/>
        <v>0.45</v>
      </c>
      <c r="G20" s="618">
        <f t="shared" si="1"/>
        <v>0.55000000000000004</v>
      </c>
    </row>
    <row r="21" spans="1:11">
      <c r="A21" s="617">
        <v>12</v>
      </c>
      <c r="B21" s="619" t="s">
        <v>661</v>
      </c>
      <c r="C21" s="498">
        <v>2023</v>
      </c>
      <c r="D21" s="552">
        <v>22520131.336045265</v>
      </c>
      <c r="E21" s="552">
        <v>26900000</v>
      </c>
      <c r="F21" s="618">
        <f t="shared" si="0"/>
        <v>0.45</v>
      </c>
      <c r="G21" s="618">
        <f t="shared" si="1"/>
        <v>0.55000000000000004</v>
      </c>
    </row>
    <row r="22" spans="1:11">
      <c r="A22" s="617">
        <v>13</v>
      </c>
      <c r="B22" s="619" t="s">
        <v>660</v>
      </c>
      <c r="C22" s="498">
        <v>2023</v>
      </c>
      <c r="D22" s="552">
        <v>21751250.086045265</v>
      </c>
      <c r="E22" s="552">
        <v>26450000</v>
      </c>
      <c r="F22" s="618">
        <f t="shared" si="0"/>
        <v>0.45</v>
      </c>
      <c r="G22" s="618">
        <f t="shared" si="1"/>
        <v>0.55000000000000004</v>
      </c>
    </row>
    <row r="23" spans="1:11" ht="15.75" thickBot="1">
      <c r="A23" s="617">
        <v>14</v>
      </c>
      <c r="B23" s="616" t="s">
        <v>769</v>
      </c>
      <c r="C23" s="615"/>
      <c r="D23" s="614">
        <f>AVERAGE(D10:D22)</f>
        <v>22150684.047583725</v>
      </c>
      <c r="E23" s="614">
        <f>AVERAGE(E10:E22)</f>
        <v>27073076.923076924</v>
      </c>
      <c r="F23" s="613">
        <f>AVERAGE(F10:F22)</f>
        <v>0.44794719798799953</v>
      </c>
      <c r="G23" s="613">
        <f>AVERAGE(G10:G22)</f>
        <v>0.55205280201200047</v>
      </c>
    </row>
    <row r="24" spans="1:11" ht="15.75" thickTop="1">
      <c r="A24" s="612"/>
      <c r="D24" s="611"/>
    </row>
    <row r="25" spans="1:11">
      <c r="B25" s="778" t="s">
        <v>768</v>
      </c>
      <c r="C25" s="778"/>
      <c r="D25" s="778"/>
      <c r="E25" s="778"/>
      <c r="F25" s="778"/>
      <c r="G25" s="778"/>
    </row>
    <row r="26" spans="1:11" ht="15" customHeight="1">
      <c r="B26" s="774"/>
      <c r="C26" s="774"/>
      <c r="D26" s="774"/>
      <c r="E26" s="774"/>
      <c r="F26" s="774"/>
      <c r="G26" s="774"/>
    </row>
    <row r="27" spans="1:11">
      <c r="B27" s="774"/>
      <c r="C27" s="774"/>
      <c r="D27" s="774"/>
      <c r="E27" s="774"/>
      <c r="F27" s="774"/>
      <c r="G27" s="774"/>
    </row>
    <row r="28" spans="1:11">
      <c r="B28" s="774"/>
      <c r="C28" s="774"/>
      <c r="D28" s="774"/>
      <c r="E28" s="774"/>
      <c r="F28" s="774"/>
      <c r="G28" s="774"/>
    </row>
    <row r="29" spans="1:11">
      <c r="B29" s="610"/>
      <c r="C29" s="610"/>
      <c r="D29" s="610"/>
      <c r="E29" s="610"/>
      <c r="F29" s="610"/>
    </row>
    <row r="30" spans="1:11" ht="15.75" customHeight="1">
      <c r="B30" s="610"/>
      <c r="C30" s="610"/>
      <c r="D30" s="610"/>
      <c r="E30" s="610"/>
      <c r="F30" s="610"/>
    </row>
    <row r="31" spans="1:11">
      <c r="B31" s="610"/>
      <c r="C31" s="610"/>
      <c r="D31" s="610"/>
      <c r="E31" s="610"/>
      <c r="F31" s="610"/>
    </row>
    <row r="32" spans="1:11">
      <c r="B32" s="610"/>
      <c r="C32" s="610"/>
      <c r="D32" s="610"/>
      <c r="E32" s="610"/>
      <c r="F32" s="610"/>
    </row>
  </sheetData>
  <mergeCells count="7">
    <mergeCell ref="B26:G28"/>
    <mergeCell ref="A1:F1"/>
    <mergeCell ref="A2:F2"/>
    <mergeCell ref="A3:F3"/>
    <mergeCell ref="A4:F4"/>
    <mergeCell ref="F7:G7"/>
    <mergeCell ref="B25:G25"/>
  </mergeCells>
  <pageMargins left="0.7" right="0.7" top="0.75" bottom="0.75" header="0.3" footer="0.3"/>
  <pageSetup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L67"/>
  <sheetViews>
    <sheetView view="pageBreakPreview" zoomScale="80" zoomScaleNormal="100" zoomScaleSheetLayoutView="80" workbookViewId="0">
      <selection activeCell="F17" sqref="F17"/>
    </sheetView>
  </sheetViews>
  <sheetFormatPr defaultColWidth="8.77734375" defaultRowHeight="15.75"/>
  <cols>
    <col min="1" max="1" width="7.33203125" style="459" customWidth="1"/>
    <col min="2" max="2" width="11.44140625" style="459" customWidth="1"/>
    <col min="3" max="3" width="12.21875" style="459" customWidth="1"/>
    <col min="4" max="4" width="10.109375" style="459" customWidth="1"/>
    <col min="5" max="5" width="11.6640625" style="459" customWidth="1"/>
    <col min="6" max="6" width="18.21875" style="459" customWidth="1"/>
    <col min="7" max="7" width="30.88671875" style="460" bestFit="1" customWidth="1"/>
    <col min="8" max="10" width="8.77734375" style="460"/>
    <col min="11" max="11" width="24.44140625" style="460" bestFit="1" customWidth="1"/>
    <col min="12" max="12" width="8.77734375" style="460"/>
    <col min="13" max="16384" width="8.77734375" style="459"/>
  </cols>
  <sheetData>
    <row r="1" spans="1:12">
      <c r="A1" s="766" t="s">
        <v>502</v>
      </c>
      <c r="B1" s="766"/>
      <c r="C1" s="766"/>
      <c r="D1" s="766"/>
      <c r="E1" s="766"/>
      <c r="F1" s="766"/>
      <c r="G1" s="667"/>
      <c r="H1" s="484"/>
      <c r="I1" s="484"/>
      <c r="J1" s="484"/>
      <c r="K1" s="484"/>
      <c r="L1" s="481"/>
    </row>
    <row r="2" spans="1:12">
      <c r="A2" s="766" t="s">
        <v>868</v>
      </c>
      <c r="B2" s="766"/>
      <c r="C2" s="766"/>
      <c r="D2" s="766"/>
      <c r="E2" s="766"/>
      <c r="F2" s="766"/>
      <c r="G2" s="667"/>
      <c r="H2" s="484"/>
      <c r="I2" s="484"/>
      <c r="J2" s="484"/>
      <c r="K2" s="484"/>
      <c r="L2" s="481"/>
    </row>
    <row r="3" spans="1:12">
      <c r="A3" s="766" t="s">
        <v>871</v>
      </c>
      <c r="B3" s="766"/>
      <c r="C3" s="766"/>
      <c r="D3" s="766"/>
      <c r="E3" s="766"/>
      <c r="F3" s="766"/>
      <c r="G3" s="483"/>
      <c r="H3" s="482"/>
      <c r="I3" s="482"/>
      <c r="J3" s="482"/>
      <c r="K3" s="482"/>
      <c r="L3" s="481"/>
    </row>
    <row r="4" spans="1:12" ht="15.6" customHeight="1">
      <c r="A4" s="483"/>
      <c r="B4" s="483"/>
      <c r="C4" s="483"/>
      <c r="D4" s="483"/>
      <c r="E4" s="483"/>
      <c r="F4" s="483"/>
      <c r="G4" s="483"/>
      <c r="H4" s="482"/>
      <c r="I4" s="482"/>
      <c r="J4" s="482"/>
      <c r="K4" s="482"/>
      <c r="L4" s="481"/>
    </row>
    <row r="5" spans="1:12">
      <c r="A5" s="461"/>
      <c r="B5" s="461"/>
      <c r="C5" s="461"/>
      <c r="D5" s="461"/>
      <c r="E5" s="461"/>
      <c r="F5" s="461"/>
      <c r="G5" s="461"/>
    </row>
    <row r="6" spans="1:12">
      <c r="A6" s="476" t="s">
        <v>500</v>
      </c>
      <c r="B6" s="476"/>
      <c r="C6" s="476"/>
      <c r="D6" s="476"/>
      <c r="E6" s="476"/>
      <c r="F6" s="461"/>
      <c r="G6" s="461"/>
    </row>
    <row r="7" spans="1:12">
      <c r="A7" s="461" t="s">
        <v>767</v>
      </c>
      <c r="B7" s="461"/>
      <c r="C7" s="461"/>
      <c r="D7" s="461"/>
      <c r="E7" s="461"/>
      <c r="F7" s="479">
        <v>6226491</v>
      </c>
      <c r="G7" s="461" t="s">
        <v>766</v>
      </c>
    </row>
    <row r="8" spans="1:12">
      <c r="A8" s="461" t="s">
        <v>765</v>
      </c>
      <c r="B8" s="461"/>
      <c r="C8" s="461"/>
      <c r="D8" s="461"/>
      <c r="E8" s="461"/>
      <c r="F8" s="480">
        <v>-162076.85999999999</v>
      </c>
      <c r="G8" s="461"/>
    </row>
    <row r="9" spans="1:12">
      <c r="A9" s="461" t="s">
        <v>764</v>
      </c>
      <c r="B9" s="461"/>
      <c r="C9" s="461"/>
      <c r="D9" s="461"/>
      <c r="E9" s="461"/>
      <c r="F9" s="479">
        <f>SUM(F7:F8)</f>
        <v>6064414.1399999997</v>
      </c>
      <c r="G9" s="461"/>
    </row>
    <row r="10" spans="1:12" ht="16.5" thickBot="1">
      <c r="A10" s="461" t="s">
        <v>763</v>
      </c>
      <c r="B10" s="461"/>
      <c r="C10" s="461"/>
      <c r="D10" s="461"/>
      <c r="E10" s="461"/>
      <c r="F10" s="478">
        <v>6184616</v>
      </c>
      <c r="G10" s="461" t="s">
        <v>762</v>
      </c>
    </row>
    <row r="11" spans="1:12">
      <c r="A11" s="476" t="s">
        <v>761</v>
      </c>
      <c r="B11" s="476"/>
      <c r="C11" s="476"/>
      <c r="D11" s="476"/>
      <c r="E11" s="476"/>
      <c r="F11" s="475">
        <f>F10-F9</f>
        <v>120201.86000000034</v>
      </c>
      <c r="G11" s="461"/>
    </row>
    <row r="12" spans="1:12">
      <c r="A12" s="461"/>
      <c r="B12" s="461"/>
      <c r="C12" s="461"/>
      <c r="D12" s="461"/>
      <c r="E12" s="461"/>
      <c r="F12" s="461"/>
      <c r="G12" s="461"/>
    </row>
    <row r="13" spans="1:12">
      <c r="A13" s="461"/>
      <c r="B13" s="461"/>
      <c r="C13" s="461"/>
      <c r="D13" s="461"/>
      <c r="E13" s="461"/>
      <c r="F13" s="461"/>
      <c r="G13" s="461"/>
    </row>
    <row r="14" spans="1:12">
      <c r="A14" s="461" t="s">
        <v>756</v>
      </c>
      <c r="B14" s="461"/>
      <c r="C14" s="461"/>
      <c r="D14" s="461"/>
      <c r="E14" s="461"/>
      <c r="F14" s="477">
        <f>C24</f>
        <v>2.7299999999999998E-3</v>
      </c>
      <c r="G14" s="461"/>
    </row>
    <row r="15" spans="1:12">
      <c r="A15" s="461" t="s">
        <v>760</v>
      </c>
      <c r="B15" s="461"/>
      <c r="C15" s="461"/>
      <c r="D15" s="461"/>
      <c r="E15" s="461"/>
      <c r="F15" s="475">
        <f>D48</f>
        <v>8107.0136343499817</v>
      </c>
      <c r="G15" s="461"/>
    </row>
    <row r="16" spans="1:12">
      <c r="A16" s="461"/>
      <c r="B16" s="461"/>
      <c r="C16" s="461"/>
      <c r="D16" s="461"/>
      <c r="E16" s="461"/>
      <c r="F16" s="461"/>
      <c r="G16" s="461"/>
    </row>
    <row r="17" spans="1:10">
      <c r="A17" s="476" t="s">
        <v>759</v>
      </c>
      <c r="B17" s="476"/>
      <c r="C17" s="476"/>
      <c r="D17" s="476"/>
      <c r="E17" s="476"/>
      <c r="F17" s="475">
        <f>F11+F15</f>
        <v>128308.87363435031</v>
      </c>
      <c r="G17" s="461"/>
    </row>
    <row r="18" spans="1:10">
      <c r="A18" s="461"/>
      <c r="B18" s="461"/>
      <c r="C18" s="461"/>
      <c r="D18" s="461"/>
      <c r="E18" s="461"/>
      <c r="F18" s="461"/>
      <c r="G18" s="461"/>
    </row>
    <row r="19" spans="1:10">
      <c r="A19" s="461"/>
      <c r="B19" s="461"/>
      <c r="C19" s="461"/>
      <c r="D19" s="461"/>
      <c r="E19" s="461"/>
      <c r="F19" s="461"/>
      <c r="G19" s="461"/>
    </row>
    <row r="20" spans="1:10">
      <c r="A20" s="461"/>
      <c r="B20" s="461"/>
      <c r="C20" s="461"/>
      <c r="D20" s="461"/>
      <c r="E20" s="461"/>
      <c r="F20" s="461"/>
      <c r="G20" s="461"/>
    </row>
    <row r="21" spans="1:10">
      <c r="A21" s="474"/>
      <c r="B21" s="474"/>
      <c r="C21" s="474"/>
      <c r="D21" s="474"/>
      <c r="E21" s="474"/>
      <c r="F21" s="474"/>
      <c r="G21" s="474"/>
      <c r="H21" s="461"/>
      <c r="I21" s="461"/>
      <c r="J21" s="461"/>
    </row>
    <row r="22" spans="1:10" ht="47.25">
      <c r="A22" s="473" t="s">
        <v>758</v>
      </c>
      <c r="B22" s="473" t="s">
        <v>757</v>
      </c>
      <c r="C22" s="473" t="s">
        <v>756</v>
      </c>
      <c r="D22" s="473" t="s">
        <v>755</v>
      </c>
      <c r="E22" s="473" t="s">
        <v>754</v>
      </c>
      <c r="F22" s="473" t="s">
        <v>753</v>
      </c>
      <c r="G22" s="461"/>
    </row>
    <row r="23" spans="1:10">
      <c r="A23" s="471" t="s">
        <v>574</v>
      </c>
      <c r="B23" s="472" t="s">
        <v>752</v>
      </c>
      <c r="C23" s="472" t="s">
        <v>572</v>
      </c>
      <c r="D23" s="471" t="s">
        <v>602</v>
      </c>
      <c r="E23" s="471" t="s">
        <v>601</v>
      </c>
      <c r="F23" s="471" t="s">
        <v>600</v>
      </c>
      <c r="G23" s="461"/>
    </row>
    <row r="24" spans="1:10">
      <c r="A24" s="470"/>
      <c r="B24" s="468">
        <v>44197</v>
      </c>
      <c r="C24" s="467">
        <f>'WP8 - True-Up Interest Rate'!$C$31</f>
        <v>2.7299999999999998E-3</v>
      </c>
      <c r="D24" s="466">
        <f t="shared" ref="D24:D47" si="0">E24*C24</f>
        <v>328.15107780000091</v>
      </c>
      <c r="E24" s="466">
        <f>IF(A24=1,F24,F24)</f>
        <v>120201.86000000034</v>
      </c>
      <c r="F24" s="466">
        <f>F11</f>
        <v>120201.86000000034</v>
      </c>
      <c r="G24" s="461"/>
    </row>
    <row r="25" spans="1:10">
      <c r="A25" s="469"/>
      <c r="B25" s="468">
        <v>44228</v>
      </c>
      <c r="C25" s="467">
        <f t="shared" ref="C25:C47" si="1">C$24</f>
        <v>2.7299999999999998E-3</v>
      </c>
      <c r="D25" s="466">
        <f t="shared" si="0"/>
        <v>328.15107780000091</v>
      </c>
      <c r="E25" s="466">
        <f t="shared" ref="E25:E47" si="2">IF(A25=1,F24+D24,E24)</f>
        <v>120201.86000000034</v>
      </c>
      <c r="F25" s="466">
        <f t="shared" ref="F25:F47" si="3">F24+D24</f>
        <v>120530.01107780033</v>
      </c>
      <c r="G25" s="461"/>
    </row>
    <row r="26" spans="1:10">
      <c r="A26" s="469">
        <v>1</v>
      </c>
      <c r="B26" s="468">
        <v>44256</v>
      </c>
      <c r="C26" s="467">
        <f t="shared" si="1"/>
        <v>2.7299999999999998E-3</v>
      </c>
      <c r="D26" s="466">
        <f t="shared" si="0"/>
        <v>329.94278268478888</v>
      </c>
      <c r="E26" s="466">
        <f t="shared" si="2"/>
        <v>120858.16215560032</v>
      </c>
      <c r="F26" s="466">
        <f t="shared" si="3"/>
        <v>120858.16215560032</v>
      </c>
      <c r="G26" s="461"/>
    </row>
    <row r="27" spans="1:10">
      <c r="A27" s="469"/>
      <c r="B27" s="468">
        <v>44287</v>
      </c>
      <c r="C27" s="467">
        <f t="shared" si="1"/>
        <v>2.7299999999999998E-3</v>
      </c>
      <c r="D27" s="466">
        <f t="shared" si="0"/>
        <v>329.94278268478888</v>
      </c>
      <c r="E27" s="466">
        <f t="shared" si="2"/>
        <v>120858.16215560032</v>
      </c>
      <c r="F27" s="466">
        <f t="shared" si="3"/>
        <v>121188.10493828511</v>
      </c>
      <c r="G27" s="461"/>
    </row>
    <row r="28" spans="1:10">
      <c r="A28" s="469"/>
      <c r="B28" s="468">
        <v>44317</v>
      </c>
      <c r="C28" s="467">
        <f t="shared" si="1"/>
        <v>2.7299999999999998E-3</v>
      </c>
      <c r="D28" s="466">
        <f t="shared" si="0"/>
        <v>329.94278268478888</v>
      </c>
      <c r="E28" s="466">
        <f t="shared" si="2"/>
        <v>120858.16215560032</v>
      </c>
      <c r="F28" s="466">
        <f t="shared" si="3"/>
        <v>121518.04772096989</v>
      </c>
      <c r="G28" s="461"/>
    </row>
    <row r="29" spans="1:10">
      <c r="A29" s="469">
        <v>1</v>
      </c>
      <c r="B29" s="468">
        <v>44348</v>
      </c>
      <c r="C29" s="467">
        <f t="shared" si="1"/>
        <v>2.7299999999999998E-3</v>
      </c>
      <c r="D29" s="466">
        <f t="shared" si="0"/>
        <v>332.64501407497721</v>
      </c>
      <c r="E29" s="466">
        <f t="shared" si="2"/>
        <v>121847.99050365467</v>
      </c>
      <c r="F29" s="466">
        <f t="shared" si="3"/>
        <v>121847.99050365467</v>
      </c>
      <c r="G29" s="461"/>
    </row>
    <row r="30" spans="1:10">
      <c r="A30" s="469"/>
      <c r="B30" s="468">
        <v>44378</v>
      </c>
      <c r="C30" s="467">
        <f t="shared" si="1"/>
        <v>2.7299999999999998E-3</v>
      </c>
      <c r="D30" s="466">
        <f t="shared" si="0"/>
        <v>332.64501407497721</v>
      </c>
      <c r="E30" s="466">
        <f t="shared" si="2"/>
        <v>121847.99050365467</v>
      </c>
      <c r="F30" s="466">
        <f t="shared" si="3"/>
        <v>122180.63551772965</v>
      </c>
      <c r="G30" s="461"/>
    </row>
    <row r="31" spans="1:10">
      <c r="A31" s="469"/>
      <c r="B31" s="468">
        <v>44409</v>
      </c>
      <c r="C31" s="467">
        <f t="shared" si="1"/>
        <v>2.7299999999999998E-3</v>
      </c>
      <c r="D31" s="466">
        <f t="shared" si="0"/>
        <v>332.64501407497721</v>
      </c>
      <c r="E31" s="466">
        <f t="shared" si="2"/>
        <v>121847.99050365467</v>
      </c>
      <c r="F31" s="466">
        <f t="shared" si="3"/>
        <v>122513.28053180463</v>
      </c>
      <c r="G31" s="461"/>
    </row>
    <row r="32" spans="1:10">
      <c r="A32" s="469">
        <v>1</v>
      </c>
      <c r="B32" s="468">
        <v>44440</v>
      </c>
      <c r="C32" s="467">
        <f t="shared" si="1"/>
        <v>2.7299999999999998E-3</v>
      </c>
      <c r="D32" s="466">
        <f t="shared" si="0"/>
        <v>335.36937674025131</v>
      </c>
      <c r="E32" s="466">
        <f t="shared" si="2"/>
        <v>122845.92554587961</v>
      </c>
      <c r="F32" s="466">
        <f t="shared" si="3"/>
        <v>122845.92554587961</v>
      </c>
      <c r="G32" s="461"/>
    </row>
    <row r="33" spans="1:7">
      <c r="A33" s="469"/>
      <c r="B33" s="468">
        <v>44470</v>
      </c>
      <c r="C33" s="467">
        <f t="shared" si="1"/>
        <v>2.7299999999999998E-3</v>
      </c>
      <c r="D33" s="466">
        <f t="shared" si="0"/>
        <v>335.36937674025131</v>
      </c>
      <c r="E33" s="466">
        <f t="shared" si="2"/>
        <v>122845.92554587961</v>
      </c>
      <c r="F33" s="466">
        <f t="shared" si="3"/>
        <v>123181.29492261987</v>
      </c>
      <c r="G33" s="461"/>
    </row>
    <row r="34" spans="1:7">
      <c r="A34" s="469"/>
      <c r="B34" s="468">
        <v>44501</v>
      </c>
      <c r="C34" s="467">
        <f t="shared" si="1"/>
        <v>2.7299999999999998E-3</v>
      </c>
      <c r="D34" s="466">
        <f t="shared" si="0"/>
        <v>335.36937674025131</v>
      </c>
      <c r="E34" s="466">
        <f t="shared" si="2"/>
        <v>122845.92554587961</v>
      </c>
      <c r="F34" s="466">
        <f t="shared" si="3"/>
        <v>123516.66429936013</v>
      </c>
      <c r="G34" s="461"/>
    </row>
    <row r="35" spans="1:7">
      <c r="A35" s="469">
        <v>1</v>
      </c>
      <c r="B35" s="468">
        <v>44531</v>
      </c>
      <c r="C35" s="467">
        <f t="shared" si="1"/>
        <v>2.7299999999999998E-3</v>
      </c>
      <c r="D35" s="466">
        <f t="shared" si="0"/>
        <v>338.116051935754</v>
      </c>
      <c r="E35" s="466">
        <f t="shared" si="2"/>
        <v>123852.03367610039</v>
      </c>
      <c r="F35" s="466">
        <f t="shared" si="3"/>
        <v>123852.03367610039</v>
      </c>
      <c r="G35" s="461"/>
    </row>
    <row r="36" spans="1:7">
      <c r="A36" s="469"/>
      <c r="B36" s="468">
        <v>44562</v>
      </c>
      <c r="C36" s="467">
        <f t="shared" si="1"/>
        <v>2.7299999999999998E-3</v>
      </c>
      <c r="D36" s="466">
        <f t="shared" si="0"/>
        <v>338.116051935754</v>
      </c>
      <c r="E36" s="466">
        <f t="shared" si="2"/>
        <v>123852.03367610039</v>
      </c>
      <c r="F36" s="466">
        <f t="shared" si="3"/>
        <v>124190.14972803614</v>
      </c>
      <c r="G36" s="461"/>
    </row>
    <row r="37" spans="1:7">
      <c r="A37" s="469"/>
      <c r="B37" s="468">
        <v>44593</v>
      </c>
      <c r="C37" s="467">
        <f t="shared" si="1"/>
        <v>2.7299999999999998E-3</v>
      </c>
      <c r="D37" s="466">
        <f t="shared" si="0"/>
        <v>338.116051935754</v>
      </c>
      <c r="E37" s="466">
        <f t="shared" si="2"/>
        <v>123852.03367610039</v>
      </c>
      <c r="F37" s="466">
        <f t="shared" si="3"/>
        <v>124528.26577997189</v>
      </c>
      <c r="G37" s="461"/>
    </row>
    <row r="38" spans="1:7">
      <c r="A38" s="469">
        <v>1</v>
      </c>
      <c r="B38" s="468">
        <v>44621</v>
      </c>
      <c r="C38" s="467">
        <f t="shared" si="1"/>
        <v>2.7299999999999998E-3</v>
      </c>
      <c r="D38" s="466">
        <f t="shared" si="0"/>
        <v>340.88522240110785</v>
      </c>
      <c r="E38" s="466">
        <f t="shared" si="2"/>
        <v>124866.38183190764</v>
      </c>
      <c r="F38" s="466">
        <f t="shared" si="3"/>
        <v>124866.38183190764</v>
      </c>
      <c r="G38" s="461"/>
    </row>
    <row r="39" spans="1:7">
      <c r="A39" s="469"/>
      <c r="B39" s="468">
        <v>44652</v>
      </c>
      <c r="C39" s="467">
        <f t="shared" si="1"/>
        <v>2.7299999999999998E-3</v>
      </c>
      <c r="D39" s="466">
        <f t="shared" si="0"/>
        <v>340.88522240110785</v>
      </c>
      <c r="E39" s="466">
        <f t="shared" si="2"/>
        <v>124866.38183190764</v>
      </c>
      <c r="F39" s="466">
        <f t="shared" si="3"/>
        <v>125207.26705430874</v>
      </c>
      <c r="G39" s="461"/>
    </row>
    <row r="40" spans="1:7">
      <c r="A40" s="469"/>
      <c r="B40" s="468">
        <v>44682</v>
      </c>
      <c r="C40" s="467">
        <f t="shared" si="1"/>
        <v>2.7299999999999998E-3</v>
      </c>
      <c r="D40" s="466">
        <f t="shared" si="0"/>
        <v>340.88522240110785</v>
      </c>
      <c r="E40" s="466">
        <f t="shared" si="2"/>
        <v>124866.38183190764</v>
      </c>
      <c r="F40" s="466">
        <f t="shared" si="3"/>
        <v>125548.15227670985</v>
      </c>
      <c r="G40" s="461"/>
    </row>
    <row r="41" spans="1:7">
      <c r="A41" s="469">
        <v>1</v>
      </c>
      <c r="B41" s="468">
        <v>44713</v>
      </c>
      <c r="C41" s="467">
        <f t="shared" si="1"/>
        <v>2.7299999999999998E-3</v>
      </c>
      <c r="D41" s="466">
        <f t="shared" si="0"/>
        <v>343.67707237257287</v>
      </c>
      <c r="E41" s="466">
        <f t="shared" si="2"/>
        <v>125889.03749911096</v>
      </c>
      <c r="F41" s="466">
        <f t="shared" si="3"/>
        <v>125889.03749911096</v>
      </c>
      <c r="G41" s="461"/>
    </row>
    <row r="42" spans="1:7">
      <c r="A42" s="469"/>
      <c r="B42" s="468">
        <v>44743</v>
      </c>
      <c r="C42" s="467">
        <f t="shared" si="1"/>
        <v>2.7299999999999998E-3</v>
      </c>
      <c r="D42" s="466">
        <f t="shared" si="0"/>
        <v>343.67707237257287</v>
      </c>
      <c r="E42" s="466">
        <f t="shared" si="2"/>
        <v>125889.03749911096</v>
      </c>
      <c r="F42" s="466">
        <f t="shared" si="3"/>
        <v>126232.71457148354</v>
      </c>
      <c r="G42" s="461"/>
    </row>
    <row r="43" spans="1:7">
      <c r="A43" s="469"/>
      <c r="B43" s="468">
        <v>44774</v>
      </c>
      <c r="C43" s="467">
        <f t="shared" si="1"/>
        <v>2.7299999999999998E-3</v>
      </c>
      <c r="D43" s="466">
        <f t="shared" si="0"/>
        <v>343.67707237257287</v>
      </c>
      <c r="E43" s="466">
        <f t="shared" si="2"/>
        <v>125889.03749911096</v>
      </c>
      <c r="F43" s="466">
        <f t="shared" si="3"/>
        <v>126576.39164385611</v>
      </c>
      <c r="G43" s="461"/>
    </row>
    <row r="44" spans="1:7">
      <c r="A44" s="469">
        <v>1</v>
      </c>
      <c r="B44" s="468">
        <v>44805</v>
      </c>
      <c r="C44" s="467">
        <f t="shared" si="1"/>
        <v>2.7299999999999998E-3</v>
      </c>
      <c r="D44" s="466">
        <f t="shared" si="0"/>
        <v>346.49178759530429</v>
      </c>
      <c r="E44" s="466">
        <f t="shared" si="2"/>
        <v>126920.06871622869</v>
      </c>
      <c r="F44" s="466">
        <f t="shared" si="3"/>
        <v>126920.06871622869</v>
      </c>
      <c r="G44" s="461"/>
    </row>
    <row r="45" spans="1:7">
      <c r="A45" s="469"/>
      <c r="B45" s="468">
        <v>44835</v>
      </c>
      <c r="C45" s="467">
        <f t="shared" si="1"/>
        <v>2.7299999999999998E-3</v>
      </c>
      <c r="D45" s="466">
        <f t="shared" si="0"/>
        <v>346.49178759530429</v>
      </c>
      <c r="E45" s="466">
        <f t="shared" si="2"/>
        <v>126920.06871622869</v>
      </c>
      <c r="F45" s="466">
        <f t="shared" si="3"/>
        <v>127266.560503824</v>
      </c>
      <c r="G45" s="461"/>
    </row>
    <row r="46" spans="1:7">
      <c r="A46" s="469"/>
      <c r="B46" s="468">
        <v>44866</v>
      </c>
      <c r="C46" s="467">
        <f t="shared" si="1"/>
        <v>2.7299999999999998E-3</v>
      </c>
      <c r="D46" s="466">
        <f t="shared" si="0"/>
        <v>346.49178759530429</v>
      </c>
      <c r="E46" s="466">
        <f t="shared" si="2"/>
        <v>126920.06871622869</v>
      </c>
      <c r="F46" s="466">
        <f t="shared" si="3"/>
        <v>127613.05229141931</v>
      </c>
      <c r="G46" s="461"/>
    </row>
    <row r="47" spans="1:7">
      <c r="A47" s="469">
        <v>1</v>
      </c>
      <c r="B47" s="468">
        <v>44896</v>
      </c>
      <c r="C47" s="467">
        <f t="shared" si="1"/>
        <v>2.7299999999999998E-3</v>
      </c>
      <c r="D47" s="466">
        <f t="shared" si="0"/>
        <v>349.32955533570987</v>
      </c>
      <c r="E47" s="466">
        <f t="shared" si="2"/>
        <v>127959.54407901462</v>
      </c>
      <c r="F47" s="466">
        <f t="shared" si="3"/>
        <v>127959.54407901462</v>
      </c>
      <c r="G47" s="461"/>
    </row>
    <row r="48" spans="1:7">
      <c r="A48" s="780" t="s">
        <v>751</v>
      </c>
      <c r="B48" s="780"/>
      <c r="C48" s="780"/>
      <c r="D48" s="465">
        <f>SUM(D24:D47)</f>
        <v>8107.0136343499817</v>
      </c>
      <c r="E48" s="464"/>
      <c r="F48" s="464"/>
      <c r="G48" s="461"/>
    </row>
    <row r="49" spans="1:7">
      <c r="A49" s="781" t="s">
        <v>750</v>
      </c>
      <c r="B49" s="781"/>
      <c r="C49" s="781"/>
      <c r="D49" s="463">
        <f>D47+F47</f>
        <v>128308.87363435034</v>
      </c>
      <c r="E49" s="462"/>
      <c r="F49" s="462"/>
      <c r="G49" s="461"/>
    </row>
    <row r="50" spans="1:7">
      <c r="A50" s="461"/>
      <c r="B50" s="461"/>
      <c r="C50" s="461"/>
      <c r="D50" s="461"/>
      <c r="E50" s="461"/>
      <c r="F50" s="461"/>
      <c r="G50" s="461"/>
    </row>
    <row r="51" spans="1:7">
      <c r="A51" s="779" t="s">
        <v>749</v>
      </c>
      <c r="B51" s="779"/>
      <c r="C51" s="779"/>
      <c r="D51" s="779"/>
      <c r="E51" s="779"/>
      <c r="F51" s="779"/>
      <c r="G51" s="461"/>
    </row>
    <row r="52" spans="1:7">
      <c r="A52" s="461"/>
      <c r="B52" s="461"/>
      <c r="C52" s="461"/>
      <c r="D52" s="461"/>
      <c r="E52" s="461"/>
      <c r="F52" s="461"/>
      <c r="G52" s="461"/>
    </row>
    <row r="53" spans="1:7">
      <c r="A53" s="461"/>
      <c r="B53" s="461"/>
      <c r="C53" s="461"/>
      <c r="D53" s="461"/>
      <c r="E53" s="461"/>
      <c r="F53" s="461"/>
      <c r="G53" s="461"/>
    </row>
    <row r="54" spans="1:7">
      <c r="A54" s="461"/>
      <c r="B54" s="461"/>
      <c r="C54" s="461"/>
      <c r="D54" s="461"/>
      <c r="E54" s="461"/>
      <c r="F54" s="461"/>
      <c r="G54" s="461"/>
    </row>
    <row r="55" spans="1:7">
      <c r="A55" s="461"/>
      <c r="B55" s="461"/>
      <c r="C55" s="461"/>
      <c r="D55" s="461"/>
      <c r="E55" s="461"/>
      <c r="F55" s="461"/>
      <c r="G55" s="461"/>
    </row>
    <row r="56" spans="1:7">
      <c r="A56" s="461"/>
      <c r="B56" s="461"/>
      <c r="C56" s="461"/>
      <c r="D56" s="461"/>
      <c r="E56" s="461"/>
      <c r="F56" s="461"/>
      <c r="G56" s="461"/>
    </row>
    <row r="57" spans="1:7">
      <c r="A57" s="461"/>
      <c r="B57" s="461"/>
      <c r="C57" s="461"/>
      <c r="D57" s="461"/>
      <c r="E57" s="461"/>
      <c r="F57" s="461"/>
      <c r="G57" s="461"/>
    </row>
    <row r="58" spans="1:7">
      <c r="A58" s="461"/>
      <c r="B58" s="461"/>
      <c r="C58" s="461"/>
      <c r="D58" s="461"/>
      <c r="E58" s="461"/>
      <c r="F58" s="461"/>
      <c r="G58" s="461"/>
    </row>
    <row r="59" spans="1:7">
      <c r="A59" s="461"/>
      <c r="B59" s="461"/>
      <c r="C59" s="461"/>
      <c r="D59" s="461"/>
      <c r="E59" s="461"/>
      <c r="F59" s="461"/>
      <c r="G59" s="461"/>
    </row>
    <row r="60" spans="1:7">
      <c r="A60" s="461"/>
      <c r="B60" s="461"/>
      <c r="C60" s="461"/>
      <c r="D60" s="461"/>
      <c r="E60" s="461"/>
      <c r="F60" s="461"/>
      <c r="G60" s="461"/>
    </row>
    <row r="61" spans="1:7">
      <c r="A61" s="461"/>
      <c r="B61" s="461"/>
      <c r="C61" s="461"/>
      <c r="D61" s="461"/>
      <c r="E61" s="461"/>
      <c r="F61" s="461"/>
      <c r="G61" s="461"/>
    </row>
    <row r="62" spans="1:7">
      <c r="A62" s="461"/>
      <c r="B62" s="461"/>
      <c r="C62" s="461"/>
      <c r="D62" s="461"/>
      <c r="E62" s="461"/>
      <c r="F62" s="461"/>
      <c r="G62" s="461"/>
    </row>
    <row r="63" spans="1:7">
      <c r="A63" s="461"/>
      <c r="B63" s="461"/>
      <c r="C63" s="461"/>
      <c r="D63" s="461"/>
      <c r="E63" s="461"/>
      <c r="F63" s="461"/>
      <c r="G63" s="461"/>
    </row>
    <row r="64" spans="1:7">
      <c r="A64" s="461"/>
      <c r="B64" s="461"/>
      <c r="C64" s="461"/>
      <c r="D64" s="461"/>
      <c r="E64" s="461"/>
      <c r="F64" s="461"/>
      <c r="G64" s="461"/>
    </row>
    <row r="65" spans="1:7">
      <c r="A65" s="461"/>
      <c r="B65" s="461"/>
      <c r="C65" s="461"/>
      <c r="D65" s="461"/>
      <c r="E65" s="461"/>
      <c r="F65" s="461"/>
      <c r="G65" s="461"/>
    </row>
    <row r="66" spans="1:7">
      <c r="A66" s="461"/>
      <c r="B66" s="461"/>
      <c r="C66" s="461"/>
      <c r="D66" s="461"/>
      <c r="E66" s="461"/>
      <c r="F66" s="461"/>
      <c r="G66" s="461"/>
    </row>
    <row r="67" spans="1:7">
      <c r="G67" s="461"/>
    </row>
  </sheetData>
  <mergeCells count="6">
    <mergeCell ref="A51:F51"/>
    <mergeCell ref="A1:F1"/>
    <mergeCell ref="A2:F2"/>
    <mergeCell ref="A3:F3"/>
    <mergeCell ref="A48:C48"/>
    <mergeCell ref="A49:C49"/>
  </mergeCells>
  <pageMargins left="0.7" right="0.7" top="0.75" bottom="0.75" header="0.3" footer="0.3"/>
  <pageSetup scale="75"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N65"/>
  <sheetViews>
    <sheetView view="pageBreakPreview" zoomScale="80" zoomScaleNormal="100" zoomScaleSheetLayoutView="80" workbookViewId="0"/>
  </sheetViews>
  <sheetFormatPr defaultColWidth="8.77734375" defaultRowHeight="15"/>
  <cols>
    <col min="1" max="1" width="2.5546875" style="570" customWidth="1"/>
    <col min="2" max="2" width="17.6640625" style="570" customWidth="1"/>
    <col min="3" max="3" width="18.77734375" style="570" customWidth="1"/>
    <col min="4" max="4" width="15.44140625" style="570" customWidth="1"/>
    <col min="5" max="5" width="10" style="570" bestFit="1" customWidth="1"/>
    <col min="6" max="6" width="14.33203125" style="570" customWidth="1"/>
    <col min="7" max="7" width="23.5546875" style="570" customWidth="1"/>
    <col min="8" max="8" width="14.77734375" style="570" customWidth="1"/>
    <col min="9" max="16384" width="8.77734375" style="570"/>
  </cols>
  <sheetData>
    <row r="1" spans="1:14">
      <c r="A1" s="639" t="s">
        <v>502</v>
      </c>
      <c r="C1" s="639"/>
      <c r="D1" s="639"/>
      <c r="E1" s="639"/>
    </row>
    <row r="2" spans="1:14">
      <c r="A2" s="766" t="s">
        <v>868</v>
      </c>
      <c r="B2" s="766"/>
      <c r="C2" s="766"/>
      <c r="D2" s="766"/>
      <c r="E2" s="766"/>
      <c r="F2" s="766"/>
    </row>
    <row r="3" spans="1:14">
      <c r="A3" s="639" t="s">
        <v>872</v>
      </c>
      <c r="C3" s="639"/>
      <c r="D3" s="639"/>
      <c r="E3" s="639"/>
    </row>
    <row r="4" spans="1:14">
      <c r="B4" s="638"/>
      <c r="C4" s="638"/>
      <c r="D4" s="638"/>
      <c r="E4" s="638"/>
    </row>
    <row r="5" spans="1:14">
      <c r="B5" s="638"/>
      <c r="C5" s="638"/>
      <c r="D5" s="638"/>
      <c r="E5" s="638"/>
    </row>
    <row r="6" spans="1:14">
      <c r="B6" s="638"/>
      <c r="C6" s="638"/>
      <c r="D6" s="638"/>
      <c r="E6" s="638"/>
    </row>
    <row r="7" spans="1:14">
      <c r="B7" s="783" t="s">
        <v>865</v>
      </c>
      <c r="C7" s="783"/>
      <c r="N7" s="637"/>
    </row>
    <row r="8" spans="1:14" ht="16.5" customHeight="1" thickBot="1">
      <c r="B8" s="784" t="s">
        <v>761</v>
      </c>
      <c r="C8" s="784"/>
    </row>
    <row r="9" spans="1:14">
      <c r="B9" s="636" t="s">
        <v>695</v>
      </c>
      <c r="C9" s="635" t="s">
        <v>864</v>
      </c>
    </row>
    <row r="10" spans="1:14">
      <c r="B10" s="634">
        <v>44197</v>
      </c>
      <c r="C10" s="633">
        <v>2.7000000000000001E-3</v>
      </c>
    </row>
    <row r="11" spans="1:14">
      <c r="B11" s="634">
        <v>44228</v>
      </c>
      <c r="C11" s="633">
        <v>2.7000000000000001E-3</v>
      </c>
    </row>
    <row r="12" spans="1:14">
      <c r="B12" s="634">
        <v>44256</v>
      </c>
      <c r="C12" s="633">
        <v>2.7000000000000001E-3</v>
      </c>
    </row>
    <row r="13" spans="1:14">
      <c r="B13" s="634">
        <v>44287</v>
      </c>
      <c r="C13" s="633">
        <v>2.7000000000000001E-3</v>
      </c>
    </row>
    <row r="14" spans="1:14">
      <c r="B14" s="634">
        <v>44317</v>
      </c>
      <c r="C14" s="633">
        <v>2.7000000000000001E-3</v>
      </c>
    </row>
    <row r="15" spans="1:14">
      <c r="B15" s="634">
        <v>44348</v>
      </c>
      <c r="C15" s="633">
        <v>2.7000000000000001E-3</v>
      </c>
    </row>
    <row r="16" spans="1:14">
      <c r="B16" s="634">
        <v>44378</v>
      </c>
      <c r="C16" s="633">
        <v>2.7000000000000001E-3</v>
      </c>
    </row>
    <row r="17" spans="2:3">
      <c r="B17" s="634">
        <v>44409</v>
      </c>
      <c r="C17" s="633">
        <v>2.7000000000000001E-3</v>
      </c>
    </row>
    <row r="18" spans="2:3">
      <c r="B18" s="634">
        <v>44440</v>
      </c>
      <c r="C18" s="633">
        <v>2.7000000000000001E-3</v>
      </c>
    </row>
    <row r="19" spans="2:3">
      <c r="B19" s="634">
        <v>44470</v>
      </c>
      <c r="C19" s="633">
        <v>2.7000000000000001E-3</v>
      </c>
    </row>
    <row r="20" spans="2:3">
      <c r="B20" s="634">
        <v>44501</v>
      </c>
      <c r="C20" s="633">
        <v>2.7000000000000001E-3</v>
      </c>
    </row>
    <row r="21" spans="2:3">
      <c r="B21" s="634">
        <v>44531</v>
      </c>
      <c r="C21" s="633">
        <v>2.7000000000000001E-3</v>
      </c>
    </row>
    <row r="22" spans="2:3">
      <c r="B22" s="634">
        <v>44562</v>
      </c>
      <c r="C22" s="633">
        <v>2.7000000000000001E-3</v>
      </c>
    </row>
    <row r="23" spans="2:3">
      <c r="B23" s="634">
        <v>44593</v>
      </c>
      <c r="C23" s="633">
        <v>2.7000000000000001E-3</v>
      </c>
    </row>
    <row r="24" spans="2:3">
      <c r="B24" s="634">
        <v>44621</v>
      </c>
      <c r="C24" s="633">
        <v>2.7000000000000001E-3</v>
      </c>
    </row>
    <row r="25" spans="2:3">
      <c r="B25" s="634">
        <v>44652</v>
      </c>
      <c r="C25" s="633">
        <v>2.7000000000000001E-3</v>
      </c>
    </row>
    <row r="26" spans="2:3">
      <c r="B26" s="634">
        <v>44682</v>
      </c>
      <c r="C26" s="633">
        <v>2.7000000000000001E-3</v>
      </c>
    </row>
    <row r="27" spans="2:3">
      <c r="B27" s="634">
        <v>44713</v>
      </c>
      <c r="C27" s="633">
        <v>2.7000000000000001E-3</v>
      </c>
    </row>
    <row r="28" spans="2:3">
      <c r="B28" s="634">
        <v>44764</v>
      </c>
      <c r="C28" s="633">
        <v>3.0000000000000001E-3</v>
      </c>
    </row>
    <row r="29" spans="2:3">
      <c r="B29" s="634">
        <v>44795</v>
      </c>
      <c r="C29" s="633">
        <v>3.0000000000000001E-3</v>
      </c>
    </row>
    <row r="30" spans="2:3">
      <c r="B30" s="631"/>
      <c r="C30" s="632"/>
    </row>
    <row r="31" spans="2:3">
      <c r="B31" s="631" t="s">
        <v>863</v>
      </c>
      <c r="C31" s="630">
        <f>ROUND(AVERAGE(C10:C29),6)</f>
        <v>2.7299999999999998E-3</v>
      </c>
    </row>
    <row r="32" spans="2:3" ht="15.75" thickBot="1">
      <c r="B32" s="629" t="s">
        <v>862</v>
      </c>
      <c r="C32" s="628">
        <f>ROUND(C31*12,6)</f>
        <v>3.2759999999999997E-2</v>
      </c>
    </row>
    <row r="34" spans="2:5">
      <c r="B34" s="785" t="s">
        <v>861</v>
      </c>
      <c r="C34" s="785"/>
      <c r="D34" s="785"/>
      <c r="E34" s="785"/>
    </row>
    <row r="35" spans="2:5" ht="61.5" customHeight="1">
      <c r="B35" s="782" t="s">
        <v>860</v>
      </c>
      <c r="C35" s="782"/>
      <c r="D35" s="782"/>
      <c r="E35" s="782"/>
    </row>
    <row r="37" spans="2:5" ht="51" customHeight="1"/>
    <row r="38" spans="2:5" ht="16.899999999999999" customHeight="1"/>
    <row r="39" spans="2:5" ht="14.45" customHeight="1"/>
    <row r="43" spans="2:5">
      <c r="B43" s="627"/>
      <c r="C43" s="627"/>
      <c r="D43" s="627"/>
      <c r="E43" s="627"/>
    </row>
    <row r="45" spans="2:5" s="627" customFormat="1" ht="30.6" customHeight="1">
      <c r="B45" s="570"/>
      <c r="C45" s="570"/>
      <c r="D45" s="570"/>
      <c r="E45" s="570"/>
    </row>
    <row r="63" spans="5:5" ht="15.6" customHeight="1">
      <c r="E63" s="626"/>
    </row>
    <row r="65" ht="51" customHeight="1"/>
  </sheetData>
  <mergeCells count="5">
    <mergeCell ref="B35:E35"/>
    <mergeCell ref="A2:F2"/>
    <mergeCell ref="B7:C7"/>
    <mergeCell ref="B8:C8"/>
    <mergeCell ref="B34:E3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4"/>
  <sheetViews>
    <sheetView view="pageBreakPreview" zoomScale="90" zoomScaleNormal="90" zoomScaleSheetLayoutView="90" zoomScalePageLayoutView="75" workbookViewId="0"/>
  </sheetViews>
  <sheetFormatPr defaultColWidth="8.88671875" defaultRowHeight="15.75"/>
  <cols>
    <col min="1" max="1" width="4.21875" style="41" customWidth="1"/>
    <col min="2" max="2" width="64.77734375" style="41" customWidth="1"/>
    <col min="3" max="3" width="41.6640625" style="41" customWidth="1"/>
    <col min="4" max="4" width="13.21875" style="41" customWidth="1"/>
    <col min="5" max="5" width="4.77734375" style="41" customWidth="1"/>
    <col min="6" max="6" width="4.6640625" style="41" customWidth="1"/>
    <col min="7" max="7" width="13" style="41" customWidth="1"/>
    <col min="8" max="8" width="3.77734375" style="41" customWidth="1"/>
    <col min="9" max="9" width="12.44140625" style="41" customWidth="1"/>
    <col min="10" max="10" width="1.44140625" style="41" customWidth="1"/>
    <col min="11" max="11" width="13.109375" style="42" customWidth="1"/>
    <col min="12" max="12" width="18.33203125" style="42" customWidth="1"/>
    <col min="13" max="13" width="5.21875" style="43" customWidth="1"/>
    <col min="14" max="14" width="12.88671875" style="80" bestFit="1" customWidth="1"/>
    <col min="15" max="15" width="10.5546875" style="80" bestFit="1" customWidth="1"/>
    <col min="16" max="16" width="8.88671875" style="80"/>
    <col min="17" max="17" width="116.5546875" style="80" bestFit="1" customWidth="1"/>
    <col min="18" max="18" width="8.88671875" style="696"/>
    <col min="19" max="19" width="12.88671875" style="80" bestFit="1" customWidth="1"/>
    <col min="20" max="20" width="10.5546875" style="80" bestFit="1" customWidth="1"/>
    <col min="21" max="21" width="8.88671875" style="80"/>
    <col min="22" max="22" width="79.6640625" style="80" customWidth="1"/>
    <col min="23" max="16384" width="8.88671875" style="43"/>
  </cols>
  <sheetData>
    <row r="1" spans="1:19">
      <c r="B1" s="1"/>
      <c r="C1" s="1"/>
      <c r="D1" s="2"/>
      <c r="E1" s="3"/>
      <c r="F1" s="3"/>
      <c r="G1" s="3"/>
      <c r="H1" s="4"/>
      <c r="I1" s="174"/>
      <c r="J1" s="174"/>
      <c r="K1" s="174" t="s">
        <v>297</v>
      </c>
    </row>
    <row r="2" spans="1:19">
      <c r="B2" s="1"/>
      <c r="C2" s="1"/>
      <c r="D2" s="2"/>
      <c r="E2" s="3"/>
      <c r="F2" s="3"/>
      <c r="G2" s="3"/>
      <c r="H2" s="4"/>
      <c r="I2" s="4"/>
      <c r="J2" s="4"/>
      <c r="K2" s="174" t="s">
        <v>180</v>
      </c>
    </row>
    <row r="3" spans="1:19">
      <c r="B3" s="1"/>
      <c r="C3" s="1"/>
      <c r="D3" s="2"/>
      <c r="E3" s="3"/>
      <c r="F3" s="3"/>
      <c r="G3" s="3"/>
      <c r="H3" s="4"/>
      <c r="I3" s="5" t="s">
        <v>364</v>
      </c>
      <c r="J3" s="4"/>
      <c r="K3" s="6"/>
      <c r="L3" s="44"/>
    </row>
    <row r="4" spans="1:19">
      <c r="B4" s="1" t="s">
        <v>0</v>
      </c>
      <c r="C4" s="1"/>
      <c r="D4" s="2" t="s">
        <v>250</v>
      </c>
      <c r="E4" s="3"/>
      <c r="F4" s="3"/>
      <c r="G4" s="6"/>
      <c r="H4" s="5" t="s">
        <v>367</v>
      </c>
      <c r="I4" s="45"/>
      <c r="J4" s="5"/>
      <c r="K4" s="7">
        <v>45291</v>
      </c>
      <c r="L4" s="46"/>
    </row>
    <row r="5" spans="1:19">
      <c r="B5" s="1"/>
      <c r="C5" s="47" t="s">
        <v>2</v>
      </c>
      <c r="D5" s="48" t="s">
        <v>251</v>
      </c>
      <c r="E5" s="48"/>
      <c r="F5" s="48"/>
      <c r="G5" s="48"/>
      <c r="H5" s="4"/>
      <c r="I5" s="4"/>
      <c r="J5" s="4"/>
      <c r="K5" s="6"/>
      <c r="M5" s="49"/>
      <c r="N5" s="673"/>
      <c r="S5" s="673"/>
    </row>
    <row r="6" spans="1:19">
      <c r="B6" s="6"/>
      <c r="C6" s="6"/>
      <c r="D6" s="4"/>
      <c r="E6" s="4"/>
      <c r="F6" s="4"/>
      <c r="G6" s="4"/>
      <c r="H6" s="4"/>
      <c r="I6" s="4"/>
      <c r="J6" s="4"/>
      <c r="K6" s="6"/>
    </row>
    <row r="7" spans="1:19">
      <c r="A7" s="8"/>
      <c r="B7" s="6"/>
      <c r="C7" s="6"/>
      <c r="D7" s="50" t="s">
        <v>308</v>
      </c>
      <c r="E7" s="6"/>
      <c r="F7" s="6"/>
      <c r="G7" s="6"/>
      <c r="H7" s="4"/>
      <c r="I7" s="4"/>
      <c r="J7" s="4"/>
      <c r="K7" s="6"/>
    </row>
    <row r="8" spans="1:19">
      <c r="A8" s="8"/>
      <c r="B8" s="6"/>
      <c r="C8" s="6"/>
      <c r="D8" s="51"/>
      <c r="E8" s="4"/>
      <c r="F8" s="4"/>
      <c r="G8" s="4"/>
      <c r="H8" s="4"/>
      <c r="I8" s="4"/>
      <c r="J8" s="4"/>
      <c r="K8" s="6"/>
    </row>
    <row r="9" spans="1:19">
      <c r="A9" s="8" t="s">
        <v>4</v>
      </c>
      <c r="B9" s="6"/>
      <c r="C9" s="6"/>
      <c r="D9" s="51"/>
      <c r="E9" s="4"/>
      <c r="F9" s="4"/>
      <c r="G9" s="4"/>
      <c r="H9" s="4"/>
      <c r="I9" s="8" t="s">
        <v>5</v>
      </c>
      <c r="J9" s="4"/>
      <c r="K9" s="6"/>
    </row>
    <row r="10" spans="1:19" ht="16.5" thickBot="1">
      <c r="A10" s="9" t="s">
        <v>6</v>
      </c>
      <c r="B10" s="6"/>
      <c r="C10" s="6"/>
      <c r="D10" s="4"/>
      <c r="E10" s="4"/>
      <c r="F10" s="4"/>
      <c r="G10" s="4"/>
      <c r="H10" s="4"/>
      <c r="I10" s="9" t="s">
        <v>7</v>
      </c>
      <c r="J10" s="4"/>
      <c r="K10" s="6"/>
    </row>
    <row r="11" spans="1:19">
      <c r="A11" s="8">
        <v>1</v>
      </c>
      <c r="B11" s="6" t="s">
        <v>258</v>
      </c>
      <c r="C11" s="6"/>
      <c r="D11" s="52"/>
      <c r="E11" s="4"/>
      <c r="F11" s="4"/>
      <c r="G11" s="4"/>
      <c r="H11" s="4"/>
      <c r="I11" s="128">
        <f>+I214</f>
        <v>0</v>
      </c>
      <c r="J11" s="4"/>
      <c r="K11" s="6"/>
    </row>
    <row r="12" spans="1:19">
      <c r="A12" s="8"/>
      <c r="B12" s="6"/>
      <c r="C12" s="6"/>
      <c r="D12" s="4"/>
      <c r="E12" s="4"/>
      <c r="F12" s="4"/>
      <c r="G12" s="4"/>
      <c r="H12" s="4"/>
      <c r="I12" s="52"/>
      <c r="J12" s="4"/>
      <c r="K12" s="6"/>
    </row>
    <row r="13" spans="1:19" ht="16.5" thickBot="1">
      <c r="A13" s="8" t="s">
        <v>2</v>
      </c>
      <c r="B13" s="1" t="s">
        <v>8</v>
      </c>
      <c r="C13" s="47" t="s">
        <v>177</v>
      </c>
      <c r="D13" s="9" t="s">
        <v>9</v>
      </c>
      <c r="E13" s="48"/>
      <c r="F13" s="10" t="s">
        <v>10</v>
      </c>
      <c r="G13" s="10"/>
      <c r="H13" s="4"/>
      <c r="I13" s="52"/>
      <c r="J13" s="4"/>
      <c r="K13" s="6"/>
    </row>
    <row r="14" spans="1:19">
      <c r="A14" s="8">
        <v>2</v>
      </c>
      <c r="B14" s="1" t="s">
        <v>399</v>
      </c>
      <c r="C14" s="47" t="s">
        <v>400</v>
      </c>
      <c r="D14" s="28">
        <f>I280+I281</f>
        <v>0</v>
      </c>
      <c r="E14" s="48"/>
      <c r="F14" s="48" t="s">
        <v>11</v>
      </c>
      <c r="G14" s="129">
        <f>I231</f>
        <v>1</v>
      </c>
      <c r="H14" s="48"/>
      <c r="I14" s="28">
        <f>+G14*D14</f>
        <v>0</v>
      </c>
      <c r="J14" s="4"/>
      <c r="K14" s="6"/>
    </row>
    <row r="15" spans="1:19">
      <c r="A15" s="8">
        <v>3</v>
      </c>
      <c r="B15" s="1" t="s">
        <v>197</v>
      </c>
      <c r="C15" s="47" t="s">
        <v>153</v>
      </c>
      <c r="D15" s="28">
        <f>I288</f>
        <v>0</v>
      </c>
      <c r="E15" s="48"/>
      <c r="F15" s="28" t="str">
        <f t="shared" ref="F15:G17" si="0">+F14</f>
        <v>TP</v>
      </c>
      <c r="G15" s="129">
        <f t="shared" si="0"/>
        <v>1</v>
      </c>
      <c r="H15" s="48"/>
      <c r="I15" s="28">
        <f>+G15*D15</f>
        <v>0</v>
      </c>
      <c r="J15" s="4"/>
      <c r="K15" s="6"/>
    </row>
    <row r="16" spans="1:19">
      <c r="A16" s="8">
        <v>4</v>
      </c>
      <c r="B16" s="54" t="s">
        <v>144</v>
      </c>
      <c r="C16" s="47"/>
      <c r="D16" s="55">
        <v>0</v>
      </c>
      <c r="E16" s="48"/>
      <c r="F16" s="28" t="str">
        <f t="shared" si="0"/>
        <v>TP</v>
      </c>
      <c r="G16" s="129">
        <f t="shared" si="0"/>
        <v>1</v>
      </c>
      <c r="H16" s="48"/>
      <c r="I16" s="28">
        <f>+G16*D16</f>
        <v>0</v>
      </c>
      <c r="J16" s="4"/>
      <c r="K16" s="6"/>
    </row>
    <row r="17" spans="1:11" ht="16.5" thickBot="1">
      <c r="A17" s="8">
        <v>5</v>
      </c>
      <c r="B17" s="54" t="s">
        <v>145</v>
      </c>
      <c r="C17" s="47"/>
      <c r="D17" s="55">
        <v>0</v>
      </c>
      <c r="E17" s="48"/>
      <c r="F17" s="28" t="str">
        <f t="shared" si="0"/>
        <v>TP</v>
      </c>
      <c r="G17" s="129">
        <f t="shared" si="0"/>
        <v>1</v>
      </c>
      <c r="H17" s="48"/>
      <c r="I17" s="130">
        <f>+G17*D17</f>
        <v>0</v>
      </c>
      <c r="J17" s="4"/>
      <c r="K17" s="6"/>
    </row>
    <row r="18" spans="1:11">
      <c r="A18" s="8">
        <v>6</v>
      </c>
      <c r="B18" s="1" t="s">
        <v>134</v>
      </c>
      <c r="C18" s="6"/>
      <c r="D18" s="56" t="s">
        <v>2</v>
      </c>
      <c r="E18" s="48"/>
      <c r="F18" s="48"/>
      <c r="G18" s="53"/>
      <c r="H18" s="48"/>
      <c r="I18" s="28">
        <f>SUM(I14:I17)</f>
        <v>0</v>
      </c>
      <c r="J18" s="4"/>
      <c r="K18" s="6"/>
    </row>
    <row r="19" spans="1:11">
      <c r="A19" s="8"/>
      <c r="B19" s="1"/>
      <c r="C19" s="6"/>
      <c r="D19" s="56"/>
      <c r="E19" s="48"/>
      <c r="F19" s="48"/>
      <c r="G19" s="53"/>
      <c r="H19" s="48"/>
      <c r="I19" s="48"/>
      <c r="J19" s="4"/>
      <c r="K19" s="6"/>
    </row>
    <row r="20" spans="1:11">
      <c r="A20" s="11" t="s">
        <v>285</v>
      </c>
      <c r="B20" s="1" t="s">
        <v>328</v>
      </c>
      <c r="C20" s="6" t="s">
        <v>329</v>
      </c>
      <c r="D20" s="56"/>
      <c r="E20" s="48"/>
      <c r="F20" s="48"/>
      <c r="G20" s="53"/>
      <c r="H20" s="48"/>
      <c r="I20" s="55">
        <v>0</v>
      </c>
      <c r="J20" s="4"/>
      <c r="K20" s="6"/>
    </row>
    <row r="21" spans="1:11">
      <c r="A21" s="11"/>
      <c r="B21" s="1"/>
      <c r="C21" s="6"/>
      <c r="D21" s="56"/>
      <c r="E21" s="48"/>
      <c r="F21" s="48"/>
      <c r="G21" s="53"/>
      <c r="H21" s="48"/>
      <c r="I21" s="48"/>
      <c r="J21" s="4"/>
      <c r="K21" s="6"/>
    </row>
    <row r="22" spans="1:11">
      <c r="A22" s="11" t="s">
        <v>286</v>
      </c>
      <c r="B22" s="1" t="s">
        <v>330</v>
      </c>
      <c r="C22" s="6" t="s">
        <v>331</v>
      </c>
      <c r="D22" s="56"/>
      <c r="E22" s="48"/>
      <c r="F22" s="48"/>
      <c r="G22" s="53"/>
      <c r="H22" s="48"/>
      <c r="I22" s="55">
        <v>0</v>
      </c>
      <c r="J22" s="4"/>
      <c r="K22" s="6"/>
    </row>
    <row r="23" spans="1:11" ht="16.5" thickBot="1">
      <c r="A23" s="11" t="s">
        <v>287</v>
      </c>
      <c r="B23" s="1" t="s">
        <v>332</v>
      </c>
      <c r="C23" s="6" t="s">
        <v>331</v>
      </c>
      <c r="D23" s="56"/>
      <c r="E23" s="48"/>
      <c r="F23" s="48"/>
      <c r="G23" s="53"/>
      <c r="H23" s="48"/>
      <c r="I23" s="57">
        <v>0</v>
      </c>
      <c r="J23" s="4"/>
      <c r="K23" s="6"/>
    </row>
    <row r="24" spans="1:11">
      <c r="A24" s="11" t="s">
        <v>309</v>
      </c>
      <c r="B24" s="1" t="s">
        <v>312</v>
      </c>
      <c r="C24" s="1" t="s">
        <v>317</v>
      </c>
      <c r="D24" s="56"/>
      <c r="E24" s="48"/>
      <c r="F24" s="48"/>
      <c r="G24" s="53"/>
      <c r="H24" s="48"/>
      <c r="I24" s="28">
        <f>I22-I23</f>
        <v>0</v>
      </c>
      <c r="J24" s="4"/>
      <c r="K24" s="6"/>
    </row>
    <row r="25" spans="1:11">
      <c r="A25" s="11"/>
      <c r="B25" s="1"/>
      <c r="C25" s="6"/>
      <c r="D25" s="56"/>
      <c r="E25" s="48"/>
      <c r="F25" s="48"/>
      <c r="G25" s="53"/>
      <c r="H25" s="48"/>
      <c r="I25" s="48"/>
      <c r="J25" s="4"/>
      <c r="K25" s="6"/>
    </row>
    <row r="26" spans="1:11">
      <c r="A26" s="11" t="s">
        <v>310</v>
      </c>
      <c r="B26" s="1" t="s">
        <v>313</v>
      </c>
      <c r="C26" s="6"/>
      <c r="D26" s="56"/>
      <c r="E26" s="48"/>
      <c r="F26" s="48"/>
      <c r="G26" s="53"/>
      <c r="H26" s="48"/>
      <c r="I26" s="55">
        <v>0</v>
      </c>
      <c r="J26" s="4"/>
      <c r="K26" s="6"/>
    </row>
    <row r="27" spans="1:11" ht="16.5" thickBot="1">
      <c r="A27" s="8"/>
      <c r="B27" s="1"/>
      <c r="C27" s="6"/>
      <c r="I27" s="48"/>
      <c r="J27" s="4"/>
      <c r="K27" s="6"/>
    </row>
    <row r="28" spans="1:11">
      <c r="A28" s="8"/>
      <c r="B28" s="42"/>
      <c r="C28" s="1"/>
      <c r="I28" s="58"/>
      <c r="J28" s="4"/>
      <c r="K28" s="6"/>
    </row>
    <row r="29" spans="1:11" ht="16.5" thickBot="1">
      <c r="A29" s="8">
        <v>7</v>
      </c>
      <c r="B29" s="1" t="s">
        <v>12</v>
      </c>
      <c r="C29" s="6" t="s">
        <v>311</v>
      </c>
      <c r="D29" s="56" t="s">
        <v>2</v>
      </c>
      <c r="E29" s="48"/>
      <c r="F29" s="48"/>
      <c r="G29" s="48"/>
      <c r="H29" s="48"/>
      <c r="I29" s="131">
        <f>+I11-I18+I20+I24+I26</f>
        <v>0</v>
      </c>
      <c r="J29" s="4"/>
      <c r="K29" s="6"/>
    </row>
    <row r="30" spans="1:11" ht="16.5" thickTop="1">
      <c r="A30" s="8"/>
      <c r="B30" s="42"/>
      <c r="C30" s="6"/>
      <c r="D30" s="56"/>
      <c r="E30" s="48"/>
      <c r="F30" s="48"/>
      <c r="G30" s="48"/>
      <c r="H30" s="48"/>
      <c r="J30" s="4"/>
      <c r="K30" s="6"/>
    </row>
    <row r="31" spans="1:11">
      <c r="A31" s="8"/>
      <c r="B31" s="1" t="s">
        <v>13</v>
      </c>
      <c r="C31" s="6"/>
      <c r="D31" s="52"/>
      <c r="E31" s="4"/>
      <c r="F31" s="4"/>
      <c r="G31" s="4"/>
      <c r="H31" s="4"/>
      <c r="I31" s="52"/>
      <c r="J31" s="4"/>
      <c r="K31" s="6"/>
    </row>
    <row r="32" spans="1:11">
      <c r="A32" s="8">
        <v>8</v>
      </c>
      <c r="B32" s="1" t="s">
        <v>14</v>
      </c>
      <c r="C32" s="42"/>
      <c r="D32" s="52"/>
      <c r="E32" s="4"/>
      <c r="F32" s="4"/>
      <c r="G32" s="6" t="s">
        <v>15</v>
      </c>
      <c r="H32" s="4"/>
      <c r="I32" s="55">
        <v>0</v>
      </c>
      <c r="J32" s="4"/>
      <c r="K32" s="6"/>
    </row>
    <row r="33" spans="1:11">
      <c r="A33" s="8">
        <v>9</v>
      </c>
      <c r="B33" s="1" t="s">
        <v>154</v>
      </c>
      <c r="C33" s="47"/>
      <c r="D33" s="48"/>
      <c r="E33" s="48"/>
      <c r="F33" s="48"/>
      <c r="G33" s="47" t="s">
        <v>16</v>
      </c>
      <c r="H33" s="48"/>
      <c r="I33" s="55">
        <v>0</v>
      </c>
      <c r="J33" s="4"/>
      <c r="K33" s="6"/>
    </row>
    <row r="34" spans="1:11">
      <c r="A34" s="8">
        <v>10</v>
      </c>
      <c r="B34" s="54" t="s">
        <v>155</v>
      </c>
      <c r="C34" s="6"/>
      <c r="D34" s="4"/>
      <c r="E34" s="4"/>
      <c r="G34" s="6" t="s">
        <v>17</v>
      </c>
      <c r="H34" s="4"/>
      <c r="I34" s="55">
        <v>0</v>
      </c>
      <c r="J34" s="4"/>
      <c r="K34" s="6"/>
    </row>
    <row r="35" spans="1:11">
      <c r="A35" s="8">
        <v>11</v>
      </c>
      <c r="B35" s="1" t="s">
        <v>146</v>
      </c>
      <c r="C35" s="6"/>
      <c r="D35" s="4"/>
      <c r="E35" s="4"/>
      <c r="G35" s="6" t="s">
        <v>18</v>
      </c>
      <c r="H35" s="4"/>
      <c r="I35" s="55">
        <v>0</v>
      </c>
      <c r="J35" s="4"/>
      <c r="K35" s="6"/>
    </row>
    <row r="36" spans="1:11">
      <c r="A36" s="8">
        <v>12</v>
      </c>
      <c r="B36" s="54" t="s">
        <v>133</v>
      </c>
      <c r="C36" s="6"/>
      <c r="D36" s="4"/>
      <c r="E36" s="4"/>
      <c r="F36" s="4"/>
      <c r="G36" s="4"/>
      <c r="H36" s="4"/>
      <c r="I36" s="55">
        <v>0</v>
      </c>
      <c r="J36" s="4"/>
      <c r="K36" s="6"/>
    </row>
    <row r="37" spans="1:11">
      <c r="A37" s="8">
        <v>13</v>
      </c>
      <c r="B37" s="54" t="s">
        <v>226</v>
      </c>
      <c r="C37" s="6"/>
      <c r="D37" s="4"/>
      <c r="E37" s="4"/>
      <c r="F37" s="4"/>
      <c r="G37" s="6"/>
      <c r="H37" s="4"/>
      <c r="I37" s="55">
        <v>0</v>
      </c>
      <c r="J37" s="4"/>
      <c r="K37" s="6"/>
    </row>
    <row r="38" spans="1:11" ht="16.5" thickBot="1">
      <c r="A38" s="8">
        <v>14</v>
      </c>
      <c r="B38" s="54" t="s">
        <v>165</v>
      </c>
      <c r="C38" s="6"/>
      <c r="D38" s="4"/>
      <c r="E38" s="4"/>
      <c r="F38" s="4"/>
      <c r="G38" s="4"/>
      <c r="H38" s="4"/>
      <c r="I38" s="57">
        <v>0</v>
      </c>
      <c r="J38" s="4"/>
      <c r="K38" s="6"/>
    </row>
    <row r="39" spans="1:11">
      <c r="A39" s="8">
        <v>15</v>
      </c>
      <c r="B39" s="1" t="s">
        <v>147</v>
      </c>
      <c r="C39" s="6"/>
      <c r="D39" s="4"/>
      <c r="E39" s="4"/>
      <c r="F39" s="4"/>
      <c r="G39" s="4"/>
      <c r="H39" s="4"/>
      <c r="I39" s="132">
        <f>SUM(I32:I38)</f>
        <v>0</v>
      </c>
      <c r="J39" s="4"/>
      <c r="K39" s="6"/>
    </row>
    <row r="40" spans="1:11">
      <c r="A40" s="8"/>
      <c r="B40" s="1"/>
      <c r="C40" s="6"/>
      <c r="D40" s="4"/>
      <c r="E40" s="4"/>
      <c r="F40" s="4"/>
      <c r="G40" s="4"/>
      <c r="H40" s="4"/>
      <c r="I40" s="52"/>
      <c r="J40" s="4"/>
      <c r="K40" s="6"/>
    </row>
    <row r="41" spans="1:11">
      <c r="A41" s="8">
        <v>16</v>
      </c>
      <c r="B41" s="1" t="s">
        <v>19</v>
      </c>
      <c r="C41" s="6" t="s">
        <v>148</v>
      </c>
      <c r="D41" s="133">
        <f>IF(I39&gt;0,I29/I39,0)</f>
        <v>0</v>
      </c>
      <c r="E41" s="4"/>
      <c r="F41" s="4"/>
      <c r="G41" s="4"/>
      <c r="H41" s="4"/>
      <c r="J41" s="4"/>
      <c r="K41" s="6"/>
    </row>
    <row r="42" spans="1:11">
      <c r="A42" s="8">
        <v>17</v>
      </c>
      <c r="B42" s="1" t="s">
        <v>135</v>
      </c>
      <c r="C42" s="6" t="s">
        <v>149</v>
      </c>
      <c r="D42" s="133">
        <f>+D41/12</f>
        <v>0</v>
      </c>
      <c r="E42" s="4"/>
      <c r="F42" s="4"/>
      <c r="G42" s="4"/>
      <c r="H42" s="4"/>
      <c r="J42" s="4"/>
      <c r="K42" s="6"/>
    </row>
    <row r="43" spans="1:11">
      <c r="A43" s="8"/>
      <c r="B43" s="1"/>
      <c r="C43" s="6"/>
      <c r="D43" s="27"/>
      <c r="E43" s="4"/>
      <c r="F43" s="4"/>
      <c r="G43" s="4"/>
      <c r="H43" s="4"/>
      <c r="J43" s="4"/>
      <c r="K43" s="6"/>
    </row>
    <row r="44" spans="1:11">
      <c r="A44" s="8"/>
      <c r="B44" s="1"/>
      <c r="C44" s="6"/>
      <c r="D44" s="59" t="s">
        <v>20</v>
      </c>
      <c r="E44" s="4"/>
      <c r="F44" s="4"/>
      <c r="G44" s="4"/>
      <c r="H44" s="4"/>
      <c r="I44" s="60" t="s">
        <v>21</v>
      </c>
      <c r="J44" s="4"/>
      <c r="K44" s="6"/>
    </row>
    <row r="45" spans="1:11">
      <c r="A45" s="8">
        <v>18</v>
      </c>
      <c r="B45" s="1" t="s">
        <v>22</v>
      </c>
      <c r="C45" s="61" t="s">
        <v>150</v>
      </c>
      <c r="D45" s="133">
        <f>+D41/52</f>
        <v>0</v>
      </c>
      <c r="E45" s="4"/>
      <c r="F45" s="4"/>
      <c r="G45" s="4"/>
      <c r="H45" s="4"/>
      <c r="I45" s="134">
        <f>+D41/52</f>
        <v>0</v>
      </c>
      <c r="J45" s="4"/>
      <c r="K45" s="6"/>
    </row>
    <row r="46" spans="1:11">
      <c r="A46" s="8">
        <v>19</v>
      </c>
      <c r="B46" s="1" t="s">
        <v>23</v>
      </c>
      <c r="C46" s="61" t="s">
        <v>259</v>
      </c>
      <c r="D46" s="133">
        <f>+D41/260</f>
        <v>0</v>
      </c>
      <c r="E46" s="4" t="s">
        <v>24</v>
      </c>
      <c r="G46" s="4"/>
      <c r="H46" s="4"/>
      <c r="I46" s="134">
        <f>+D41/365</f>
        <v>0</v>
      </c>
      <c r="J46" s="4"/>
      <c r="K46" s="6"/>
    </row>
    <row r="47" spans="1:11">
      <c r="A47" s="8">
        <v>20</v>
      </c>
      <c r="B47" s="1" t="s">
        <v>25</v>
      </c>
      <c r="C47" s="61" t="s">
        <v>260</v>
      </c>
      <c r="D47" s="133">
        <f>+D41/4160*1000</f>
        <v>0</v>
      </c>
      <c r="E47" s="4" t="s">
        <v>26</v>
      </c>
      <c r="G47" s="4"/>
      <c r="H47" s="4"/>
      <c r="I47" s="135">
        <f>+D41/8760*1000</f>
        <v>0</v>
      </c>
      <c r="J47" s="4"/>
      <c r="K47" s="6" t="s">
        <v>2</v>
      </c>
    </row>
    <row r="48" spans="1:11">
      <c r="A48" s="8"/>
      <c r="B48" s="1"/>
      <c r="C48" s="6" t="s">
        <v>27</v>
      </c>
      <c r="D48" s="4"/>
      <c r="E48" s="4" t="s">
        <v>28</v>
      </c>
      <c r="G48" s="4"/>
      <c r="H48" s="4"/>
      <c r="J48" s="4"/>
      <c r="K48" s="6" t="s">
        <v>2</v>
      </c>
    </row>
    <row r="49" spans="1:11">
      <c r="A49" s="8"/>
      <c r="B49" s="1"/>
      <c r="C49" s="6"/>
      <c r="D49" s="4"/>
      <c r="E49" s="4"/>
      <c r="G49" s="4"/>
      <c r="H49" s="4"/>
      <c r="J49" s="4"/>
      <c r="K49" s="6" t="s">
        <v>2</v>
      </c>
    </row>
    <row r="50" spans="1:11">
      <c r="A50" s="8">
        <v>21</v>
      </c>
      <c r="B50" s="1" t="s">
        <v>220</v>
      </c>
      <c r="C50" s="6" t="s">
        <v>218</v>
      </c>
      <c r="D50" s="12">
        <v>0</v>
      </c>
      <c r="E50" s="13" t="s">
        <v>29</v>
      </c>
      <c r="F50" s="13"/>
      <c r="G50" s="13"/>
      <c r="H50" s="13"/>
      <c r="I50" s="136">
        <f>D50</f>
        <v>0</v>
      </c>
      <c r="J50" s="13" t="s">
        <v>29</v>
      </c>
      <c r="K50" s="6"/>
    </row>
    <row r="51" spans="1:11">
      <c r="A51" s="8">
        <v>22</v>
      </c>
      <c r="B51" s="1"/>
      <c r="C51" s="6"/>
      <c r="D51" s="12">
        <v>0</v>
      </c>
      <c r="E51" s="13" t="s">
        <v>30</v>
      </c>
      <c r="F51" s="13"/>
      <c r="G51" s="13"/>
      <c r="H51" s="13"/>
      <c r="I51" s="136">
        <f>D51</f>
        <v>0</v>
      </c>
      <c r="J51" s="13" t="s">
        <v>30</v>
      </c>
      <c r="K51" s="6"/>
    </row>
    <row r="52" spans="1:11">
      <c r="A52" s="11"/>
      <c r="B52" s="1"/>
      <c r="C52" s="6"/>
      <c r="D52" s="14"/>
      <c r="E52" s="14"/>
      <c r="F52" s="14"/>
      <c r="G52" s="14"/>
      <c r="H52" s="14"/>
      <c r="I52" s="14"/>
      <c r="J52" s="14"/>
      <c r="K52" s="6"/>
    </row>
    <row r="53" spans="1:11">
      <c r="A53" s="11"/>
      <c r="B53" s="1"/>
      <c r="C53" s="6"/>
      <c r="D53" s="14"/>
      <c r="E53" s="14"/>
      <c r="F53" s="14"/>
      <c r="G53" s="14"/>
      <c r="H53" s="14"/>
      <c r="I53" s="14"/>
      <c r="J53" s="14"/>
      <c r="K53" s="6"/>
    </row>
    <row r="54" spans="1:11">
      <c r="A54" s="11"/>
      <c r="B54" s="1"/>
      <c r="C54" s="6"/>
      <c r="D54" s="14"/>
      <c r="E54" s="14"/>
      <c r="F54" s="14"/>
      <c r="G54" s="14"/>
      <c r="H54" s="14"/>
      <c r="I54" s="14"/>
      <c r="J54" s="14"/>
      <c r="K54" s="6"/>
    </row>
    <row r="55" spans="1:11">
      <c r="A55" s="11"/>
      <c r="B55" s="1"/>
      <c r="C55" s="6"/>
      <c r="D55" s="14"/>
      <c r="E55" s="14"/>
      <c r="F55" s="14"/>
      <c r="G55" s="14"/>
      <c r="H55" s="14"/>
      <c r="I55" s="14"/>
      <c r="J55" s="14"/>
      <c r="K55" s="6"/>
    </row>
    <row r="56" spans="1:11">
      <c r="A56" s="11"/>
      <c r="B56" s="1"/>
      <c r="C56" s="6"/>
      <c r="D56" s="14"/>
      <c r="E56" s="14"/>
      <c r="F56" s="14"/>
      <c r="G56" s="14"/>
      <c r="H56" s="14"/>
      <c r="I56" s="14"/>
      <c r="J56" s="14"/>
      <c r="K56" s="6"/>
    </row>
    <row r="57" spans="1:11">
      <c r="A57" s="11"/>
      <c r="B57" s="1"/>
      <c r="C57" s="6"/>
      <c r="D57" s="14"/>
      <c r="E57" s="14"/>
      <c r="F57" s="14"/>
      <c r="G57" s="14"/>
      <c r="H57" s="14"/>
      <c r="I57" s="14"/>
      <c r="J57" s="14"/>
      <c r="K57" s="6"/>
    </row>
    <row r="58" spans="1:11">
      <c r="A58" s="11"/>
      <c r="B58" s="1"/>
      <c r="C58" s="6"/>
      <c r="D58" s="14"/>
      <c r="E58" s="14"/>
      <c r="F58" s="14"/>
      <c r="G58" s="14"/>
      <c r="H58" s="14"/>
      <c r="I58" s="14"/>
      <c r="J58" s="14"/>
      <c r="K58" s="6"/>
    </row>
    <row r="59" spans="1:11">
      <c r="A59" s="11"/>
      <c r="B59" s="1"/>
      <c r="C59" s="6"/>
      <c r="D59" s="14"/>
      <c r="E59" s="14"/>
      <c r="F59" s="14"/>
      <c r="G59" s="14"/>
      <c r="H59" s="14"/>
      <c r="I59" s="14"/>
      <c r="J59" s="14"/>
      <c r="K59" s="6"/>
    </row>
    <row r="60" spans="1:11">
      <c r="A60" s="11"/>
      <c r="B60" s="1"/>
      <c r="C60" s="6"/>
      <c r="D60" s="14"/>
      <c r="E60" s="14"/>
      <c r="F60" s="14"/>
      <c r="G60" s="14"/>
      <c r="H60" s="14"/>
      <c r="I60" s="14"/>
      <c r="J60" s="14"/>
      <c r="K60" s="6"/>
    </row>
    <row r="61" spans="1:11">
      <c r="A61" s="11"/>
      <c r="B61" s="1"/>
      <c r="C61" s="6"/>
      <c r="D61" s="14"/>
      <c r="E61" s="14"/>
      <c r="F61" s="14"/>
      <c r="G61" s="14"/>
      <c r="H61" s="14"/>
      <c r="I61" s="14"/>
      <c r="J61" s="14"/>
      <c r="K61" s="6"/>
    </row>
    <row r="62" spans="1:11">
      <c r="A62" s="11"/>
      <c r="B62" s="1"/>
      <c r="C62" s="6"/>
      <c r="D62" s="14"/>
      <c r="E62" s="14"/>
      <c r="F62" s="14"/>
      <c r="G62" s="14"/>
      <c r="H62" s="14"/>
      <c r="I62" s="14"/>
      <c r="J62" s="14"/>
      <c r="K62" s="6"/>
    </row>
    <row r="63" spans="1:11">
      <c r="A63" s="11"/>
      <c r="B63" s="1"/>
      <c r="C63" s="6"/>
      <c r="D63" s="14"/>
      <c r="E63" s="14"/>
      <c r="F63" s="14"/>
      <c r="G63" s="14"/>
      <c r="H63" s="14"/>
      <c r="I63" s="14"/>
      <c r="J63" s="14"/>
      <c r="K63" s="6"/>
    </row>
    <row r="64" spans="1:11">
      <c r="A64" s="11"/>
      <c r="B64" s="1"/>
      <c r="C64" s="6"/>
      <c r="D64" s="14"/>
      <c r="E64" s="14"/>
      <c r="F64" s="14"/>
      <c r="G64" s="14"/>
      <c r="H64" s="14"/>
      <c r="I64" s="14"/>
      <c r="J64" s="14"/>
      <c r="K64" s="6"/>
    </row>
    <row r="65" spans="1:22">
      <c r="A65" s="11"/>
      <c r="B65" s="1"/>
      <c r="C65" s="6"/>
      <c r="D65" s="14"/>
      <c r="E65" s="14"/>
      <c r="F65" s="14"/>
      <c r="G65" s="14"/>
      <c r="H65" s="14"/>
      <c r="I65" s="14"/>
      <c r="J65" s="14"/>
      <c r="K65" s="6"/>
    </row>
    <row r="66" spans="1:22">
      <c r="A66" s="11"/>
      <c r="B66" s="1"/>
      <c r="C66" s="6"/>
      <c r="D66" s="14"/>
      <c r="E66" s="14"/>
      <c r="F66" s="14"/>
      <c r="G66" s="14"/>
      <c r="H66" s="14"/>
      <c r="I66" s="14"/>
      <c r="J66" s="14"/>
      <c r="K66" s="6"/>
    </row>
    <row r="67" spans="1:22">
      <c r="A67" s="11"/>
      <c r="B67" s="1"/>
      <c r="C67" s="6"/>
      <c r="D67" s="14"/>
      <c r="E67" s="14"/>
      <c r="F67" s="14"/>
      <c r="G67" s="14"/>
      <c r="H67" s="14"/>
      <c r="I67" s="14"/>
      <c r="J67" s="14"/>
      <c r="K67" s="6"/>
    </row>
    <row r="68" spans="1:22">
      <c r="A68" s="11"/>
      <c r="B68" s="1"/>
      <c r="C68" s="6"/>
      <c r="D68" s="14"/>
      <c r="E68" s="14"/>
      <c r="F68" s="14"/>
      <c r="G68" s="14"/>
      <c r="H68" s="14"/>
      <c r="I68" s="14"/>
      <c r="J68" s="14"/>
      <c r="K68" s="6"/>
    </row>
    <row r="69" spans="1:22">
      <c r="A69" s="11"/>
      <c r="B69" s="1"/>
      <c r="C69" s="6"/>
      <c r="D69" s="14"/>
      <c r="E69" s="14"/>
      <c r="F69" s="14"/>
      <c r="G69" s="14"/>
      <c r="H69" s="14"/>
      <c r="I69" s="14"/>
      <c r="J69" s="14"/>
      <c r="K69" s="6"/>
    </row>
    <row r="70" spans="1:22">
      <c r="A70" s="11"/>
      <c r="B70" s="1"/>
      <c r="C70" s="6"/>
      <c r="D70" s="14"/>
      <c r="E70" s="14"/>
      <c r="F70" s="14"/>
      <c r="G70" s="14"/>
      <c r="H70" s="14"/>
      <c r="I70" s="14"/>
      <c r="J70" s="14"/>
      <c r="K70" s="6"/>
    </row>
    <row r="71" spans="1:22">
      <c r="A71" s="11"/>
      <c r="B71" s="1"/>
      <c r="C71" s="6"/>
      <c r="D71" s="14"/>
      <c r="E71" s="14"/>
      <c r="F71" s="14"/>
      <c r="G71" s="14"/>
      <c r="H71" s="14"/>
      <c r="I71" s="14"/>
      <c r="J71" s="14"/>
      <c r="K71" s="6"/>
    </row>
    <row r="72" spans="1:22">
      <c r="A72" s="11"/>
      <c r="B72" s="1"/>
      <c r="C72" s="6"/>
      <c r="D72" s="14"/>
      <c r="E72" s="14"/>
      <c r="F72" s="14"/>
      <c r="G72" s="14"/>
      <c r="H72" s="14"/>
      <c r="I72" s="14"/>
      <c r="J72" s="14"/>
      <c r="K72" s="6"/>
    </row>
    <row r="73" spans="1:22">
      <c r="A73" s="11"/>
      <c r="B73" s="1"/>
      <c r="C73" s="6"/>
      <c r="D73" s="14"/>
      <c r="E73" s="14"/>
      <c r="F73" s="14"/>
      <c r="G73" s="14"/>
      <c r="H73" s="14"/>
      <c r="I73" s="14"/>
      <c r="J73" s="14"/>
      <c r="K73" s="6"/>
    </row>
    <row r="74" spans="1:22">
      <c r="A74" s="11"/>
      <c r="B74" s="1"/>
      <c r="C74" s="6"/>
      <c r="D74" s="14"/>
      <c r="E74" s="14"/>
      <c r="F74" s="14"/>
      <c r="G74" s="14"/>
      <c r="H74" s="14"/>
      <c r="I74" s="14"/>
      <c r="J74" s="14"/>
      <c r="K74" s="137" t="str">
        <f>K1</f>
        <v>Attachment O -- Republic</v>
      </c>
    </row>
    <row r="75" spans="1:22">
      <c r="B75" s="1"/>
      <c r="C75" s="1"/>
      <c r="D75" s="2"/>
      <c r="E75" s="3"/>
      <c r="F75" s="3"/>
      <c r="G75" s="3"/>
      <c r="H75" s="4"/>
      <c r="I75" s="4"/>
      <c r="J75" s="714" t="s">
        <v>181</v>
      </c>
      <c r="K75" s="714"/>
    </row>
    <row r="76" spans="1:22">
      <c r="B76" s="1"/>
      <c r="C76" s="1"/>
      <c r="D76" s="2"/>
      <c r="E76" s="3"/>
      <c r="F76" s="3"/>
      <c r="G76" s="3"/>
      <c r="H76" s="4"/>
      <c r="I76" s="6" t="s">
        <v>364</v>
      </c>
      <c r="J76" s="4"/>
      <c r="K76" s="174"/>
    </row>
    <row r="77" spans="1:22">
      <c r="B77" s="1" t="s">
        <v>0</v>
      </c>
      <c r="C77" s="1"/>
      <c r="D77" s="2" t="s">
        <v>250</v>
      </c>
      <c r="E77" s="3"/>
      <c r="F77" s="3"/>
      <c r="G77" s="6"/>
      <c r="H77" s="138" t="str">
        <f>+H4</f>
        <v>For the 12 months ended</v>
      </c>
      <c r="I77" s="4"/>
      <c r="J77" s="4"/>
      <c r="K77" s="139">
        <f>K4</f>
        <v>45291</v>
      </c>
    </row>
    <row r="78" spans="1:22">
      <c r="B78" s="1"/>
      <c r="C78" s="47" t="s">
        <v>2</v>
      </c>
      <c r="D78" s="48" t="s">
        <v>251</v>
      </c>
      <c r="E78" s="48"/>
      <c r="F78" s="48"/>
      <c r="G78" s="48"/>
      <c r="H78" s="4"/>
      <c r="I78" s="4"/>
      <c r="J78" s="4"/>
      <c r="K78" s="6"/>
    </row>
    <row r="79" spans="1:22">
      <c r="B79" s="1"/>
      <c r="C79" s="47"/>
      <c r="D79" s="48"/>
      <c r="E79" s="48"/>
      <c r="F79" s="48"/>
      <c r="G79" s="48"/>
      <c r="H79" s="4"/>
      <c r="I79" s="4"/>
      <c r="J79" s="4"/>
      <c r="K79" s="6"/>
    </row>
    <row r="80" spans="1:22">
      <c r="B80" s="1"/>
      <c r="C80" s="6"/>
      <c r="D80" s="28" t="str">
        <f>D7</f>
        <v>REPUBLIC TRANSMISSION, LLC</v>
      </c>
      <c r="E80" s="48"/>
      <c r="F80" s="48"/>
      <c r="G80" s="48"/>
      <c r="H80" s="48"/>
      <c r="I80" s="48"/>
      <c r="J80" s="48"/>
      <c r="K80" s="47"/>
      <c r="N80" s="674"/>
      <c r="O80" s="675"/>
      <c r="P80" s="676"/>
      <c r="Q80" s="676"/>
      <c r="S80" s="674"/>
      <c r="T80" s="675"/>
      <c r="U80" s="676"/>
      <c r="V80" s="676"/>
    </row>
    <row r="81" spans="1:22">
      <c r="B81" s="11" t="s">
        <v>31</v>
      </c>
      <c r="C81" s="11" t="s">
        <v>32</v>
      </c>
      <c r="D81" s="8" t="s">
        <v>33</v>
      </c>
      <c r="E81" s="48" t="s">
        <v>2</v>
      </c>
      <c r="F81" s="48"/>
      <c r="G81" s="62" t="s">
        <v>34</v>
      </c>
      <c r="H81" s="48"/>
      <c r="I81" s="63" t="s">
        <v>35</v>
      </c>
      <c r="J81" s="48"/>
      <c r="K81" s="11"/>
      <c r="N81" s="677"/>
      <c r="O81" s="678"/>
      <c r="P81" s="676"/>
      <c r="Q81" s="676"/>
      <c r="S81" s="677"/>
      <c r="T81" s="678"/>
      <c r="U81" s="676"/>
      <c r="V81" s="676"/>
    </row>
    <row r="82" spans="1:22">
      <c r="B82" s="1"/>
      <c r="C82" s="64" t="s">
        <v>36</v>
      </c>
      <c r="D82" s="48"/>
      <c r="E82" s="48"/>
      <c r="F82" s="48"/>
      <c r="G82" s="8"/>
      <c r="H82" s="48"/>
      <c r="I82" s="15" t="s">
        <v>37</v>
      </c>
      <c r="J82" s="48"/>
      <c r="K82" s="11"/>
      <c r="N82" s="677"/>
      <c r="O82" s="678"/>
      <c r="P82" s="676"/>
      <c r="Q82" s="676"/>
      <c r="S82" s="677"/>
      <c r="T82" s="678"/>
      <c r="U82" s="676"/>
      <c r="V82" s="676"/>
    </row>
    <row r="83" spans="1:22">
      <c r="A83" s="8" t="s">
        <v>4</v>
      </c>
      <c r="B83" s="1"/>
      <c r="C83" s="65" t="s">
        <v>38</v>
      </c>
      <c r="D83" s="15" t="s">
        <v>39</v>
      </c>
      <c r="E83" s="66"/>
      <c r="F83" s="15" t="s">
        <v>40</v>
      </c>
      <c r="H83" s="66"/>
      <c r="I83" s="8" t="s">
        <v>41</v>
      </c>
      <c r="J83" s="48"/>
      <c r="K83" s="11"/>
      <c r="N83" s="679"/>
      <c r="O83" s="679"/>
      <c r="P83" s="679"/>
      <c r="Q83" s="679"/>
      <c r="S83" s="679"/>
      <c r="T83" s="679"/>
      <c r="U83" s="679"/>
      <c r="V83" s="679"/>
    </row>
    <row r="84" spans="1:22" ht="16.5" thickBot="1">
      <c r="A84" s="9" t="s">
        <v>6</v>
      </c>
      <c r="B84" s="67" t="s">
        <v>42</v>
      </c>
      <c r="C84" s="47"/>
      <c r="D84" s="48"/>
      <c r="E84" s="48"/>
      <c r="F84" s="48"/>
      <c r="G84" s="48"/>
      <c r="H84" s="48"/>
      <c r="I84" s="48"/>
      <c r="J84" s="48"/>
      <c r="K84" s="47"/>
      <c r="N84" s="677"/>
      <c r="O84" s="678"/>
      <c r="P84" s="680"/>
      <c r="Q84" s="676"/>
      <c r="S84" s="677"/>
      <c r="T84" s="678"/>
      <c r="U84" s="680"/>
      <c r="V84" s="676"/>
    </row>
    <row r="85" spans="1:22">
      <c r="A85" s="8"/>
      <c r="B85" s="1" t="s">
        <v>336</v>
      </c>
      <c r="C85" s="47"/>
      <c r="D85" s="48"/>
      <c r="E85" s="48"/>
      <c r="F85" s="48"/>
      <c r="G85" s="48"/>
      <c r="H85" s="48"/>
      <c r="I85" s="48"/>
      <c r="J85" s="48"/>
      <c r="K85" s="47"/>
      <c r="N85" s="677"/>
      <c r="O85" s="678"/>
      <c r="P85" s="680"/>
      <c r="Q85" s="676"/>
      <c r="S85" s="677"/>
      <c r="T85" s="678"/>
      <c r="U85" s="697"/>
      <c r="V85" s="676"/>
    </row>
    <row r="86" spans="1:22">
      <c r="A86" s="8">
        <v>1</v>
      </c>
      <c r="B86" s="1" t="s">
        <v>43</v>
      </c>
      <c r="C86" s="47" t="s">
        <v>201</v>
      </c>
      <c r="D86" s="640">
        <v>0</v>
      </c>
      <c r="E86" s="48"/>
      <c r="F86" s="48" t="s">
        <v>44</v>
      </c>
      <c r="G86" s="68" t="s">
        <v>2</v>
      </c>
      <c r="H86" s="48"/>
      <c r="I86" s="48" t="s">
        <v>2</v>
      </c>
      <c r="J86" s="48"/>
      <c r="K86" s="47"/>
      <c r="N86" s="677"/>
      <c r="O86" s="678"/>
      <c r="P86" s="685"/>
      <c r="Q86" s="676"/>
      <c r="S86" s="677"/>
      <c r="T86" s="678"/>
      <c r="U86" s="697"/>
      <c r="V86" s="676"/>
    </row>
    <row r="87" spans="1:22">
      <c r="A87" s="8">
        <v>2</v>
      </c>
      <c r="B87" s="1" t="s">
        <v>45</v>
      </c>
      <c r="C87" s="47" t="s">
        <v>333</v>
      </c>
      <c r="D87" s="640">
        <f>'WP1 - Cost Support'!D23</f>
        <v>50381003.490000002</v>
      </c>
      <c r="E87" s="48"/>
      <c r="F87" s="48" t="s">
        <v>11</v>
      </c>
      <c r="G87" s="140">
        <f>I231</f>
        <v>1</v>
      </c>
      <c r="H87" s="48"/>
      <c r="I87" s="645">
        <f>+G87*D87</f>
        <v>50381003.490000002</v>
      </c>
      <c r="J87" s="48"/>
      <c r="K87" s="47"/>
      <c r="N87" s="677"/>
      <c r="O87" s="678"/>
      <c r="P87" s="687"/>
      <c r="Q87" s="676"/>
      <c r="S87" s="677"/>
      <c r="T87" s="678"/>
      <c r="U87" s="697"/>
      <c r="V87" s="676"/>
    </row>
    <row r="88" spans="1:22">
      <c r="A88" s="8">
        <v>3</v>
      </c>
      <c r="B88" s="1" t="s">
        <v>46</v>
      </c>
      <c r="C88" s="47" t="s">
        <v>195</v>
      </c>
      <c r="D88" s="640">
        <v>0</v>
      </c>
      <c r="E88" s="48"/>
      <c r="F88" s="48" t="s">
        <v>44</v>
      </c>
      <c r="G88" s="68" t="s">
        <v>2</v>
      </c>
      <c r="H88" s="48"/>
      <c r="I88" s="651" t="s">
        <v>2</v>
      </c>
      <c r="J88" s="48"/>
      <c r="K88" s="47"/>
      <c r="N88" s="677"/>
      <c r="O88" s="678"/>
      <c r="P88" s="687"/>
      <c r="Q88" s="676"/>
      <c r="S88" s="677"/>
      <c r="T88" s="678"/>
      <c r="U88" s="697"/>
      <c r="V88" s="676"/>
    </row>
    <row r="89" spans="1:22">
      <c r="A89" s="8">
        <v>4</v>
      </c>
      <c r="B89" s="1" t="s">
        <v>47</v>
      </c>
      <c r="C89" s="47" t="s">
        <v>202</v>
      </c>
      <c r="D89" s="640">
        <f>'WP1 - Cost Support'!E23</f>
        <v>333299.04000000004</v>
      </c>
      <c r="E89" s="48"/>
      <c r="F89" s="48" t="s">
        <v>48</v>
      </c>
      <c r="G89" s="140">
        <f>I248</f>
        <v>1</v>
      </c>
      <c r="H89" s="48"/>
      <c r="I89" s="645">
        <f>+G89*D89</f>
        <v>333299.04000000004</v>
      </c>
      <c r="J89" s="48"/>
      <c r="K89" s="47"/>
      <c r="N89" s="677"/>
      <c r="O89" s="678"/>
      <c r="P89" s="687"/>
      <c r="Q89" s="681"/>
      <c r="S89" s="677"/>
      <c r="T89" s="678"/>
      <c r="U89" s="697"/>
      <c r="V89" s="681"/>
    </row>
    <row r="90" spans="1:22" ht="16.5" thickBot="1">
      <c r="A90" s="8">
        <v>5</v>
      </c>
      <c r="B90" s="1" t="s">
        <v>49</v>
      </c>
      <c r="C90" s="47" t="s">
        <v>50</v>
      </c>
      <c r="D90" s="641">
        <v>0</v>
      </c>
      <c r="E90" s="48"/>
      <c r="F90" s="48" t="s">
        <v>91</v>
      </c>
      <c r="G90" s="140">
        <f>K252</f>
        <v>0</v>
      </c>
      <c r="H90" s="48"/>
      <c r="I90" s="652">
        <f>+G90*D90</f>
        <v>0</v>
      </c>
      <c r="J90" s="48"/>
      <c r="K90" s="47"/>
      <c r="N90" s="677"/>
      <c r="O90" s="678"/>
      <c r="P90" s="687"/>
      <c r="Q90" s="676"/>
      <c r="S90" s="677"/>
      <c r="T90" s="678"/>
      <c r="U90" s="697"/>
      <c r="V90" s="676"/>
    </row>
    <row r="91" spans="1:22">
      <c r="A91" s="8">
        <v>6</v>
      </c>
      <c r="B91" s="1" t="s">
        <v>248</v>
      </c>
      <c r="C91" s="47"/>
      <c r="D91" s="642">
        <f>SUM(D86:D90)</f>
        <v>50714302.530000001</v>
      </c>
      <c r="E91" s="48"/>
      <c r="F91" s="48" t="s">
        <v>51</v>
      </c>
      <c r="G91" s="142">
        <f>IF(I91&gt;0,I91/D91,0)</f>
        <v>1</v>
      </c>
      <c r="H91" s="48"/>
      <c r="I91" s="645">
        <f>SUM(I86:I90)</f>
        <v>50714302.530000001</v>
      </c>
      <c r="J91" s="48"/>
      <c r="K91" s="144">
        <f>+D91-I91</f>
        <v>0</v>
      </c>
      <c r="N91" s="677"/>
      <c r="O91" s="678"/>
      <c r="P91" s="687"/>
      <c r="Q91" s="676"/>
      <c r="S91" s="677"/>
      <c r="T91" s="678"/>
      <c r="U91" s="697"/>
      <c r="V91" s="676"/>
    </row>
    <row r="92" spans="1:22">
      <c r="B92" s="1"/>
      <c r="C92" s="47"/>
      <c r="D92" s="48"/>
      <c r="E92" s="48"/>
      <c r="F92" s="48"/>
      <c r="G92" s="69"/>
      <c r="H92" s="48"/>
      <c r="I92" s="651"/>
      <c r="J92" s="48"/>
      <c r="K92" s="70"/>
      <c r="N92" s="677"/>
      <c r="O92" s="678"/>
      <c r="P92" s="687"/>
      <c r="Q92" s="676"/>
      <c r="S92" s="677"/>
      <c r="T92" s="678"/>
      <c r="U92" s="697"/>
      <c r="V92" s="676"/>
    </row>
    <row r="93" spans="1:22">
      <c r="B93" s="1" t="s">
        <v>337</v>
      </c>
      <c r="C93" s="47"/>
      <c r="D93" s="48"/>
      <c r="E93" s="48"/>
      <c r="F93" s="48"/>
      <c r="G93" s="48"/>
      <c r="H93" s="48"/>
      <c r="I93" s="651"/>
      <c r="J93" s="48"/>
      <c r="K93" s="47"/>
      <c r="N93" s="679"/>
      <c r="O93" s="678"/>
      <c r="P93" s="687"/>
      <c r="Q93" s="676"/>
      <c r="S93" s="679"/>
      <c r="T93" s="678"/>
      <c r="U93" s="697"/>
      <c r="V93" s="676"/>
    </row>
    <row r="94" spans="1:22">
      <c r="A94" s="8">
        <v>7</v>
      </c>
      <c r="B94" s="145" t="str">
        <f>+B86</f>
        <v xml:space="preserve">  Production</v>
      </c>
      <c r="C94" s="47" t="s">
        <v>185</v>
      </c>
      <c r="D94" s="640">
        <v>0</v>
      </c>
      <c r="E94" s="48"/>
      <c r="F94" s="28" t="str">
        <f>+F86</f>
        <v>NA</v>
      </c>
      <c r="G94" s="140" t="str">
        <f>+G86</f>
        <v xml:space="preserve"> </v>
      </c>
      <c r="H94" s="48"/>
      <c r="I94" s="651" t="s">
        <v>2</v>
      </c>
      <c r="J94" s="48"/>
      <c r="K94" s="47"/>
      <c r="N94" s="677"/>
      <c r="O94" s="678"/>
      <c r="P94" s="687"/>
      <c r="Q94" s="676"/>
      <c r="S94" s="677"/>
      <c r="T94" s="678"/>
      <c r="U94" s="697"/>
      <c r="V94" s="676"/>
    </row>
    <row r="95" spans="1:22">
      <c r="A95" s="8">
        <v>8</v>
      </c>
      <c r="B95" s="145" t="str">
        <f>+B87</f>
        <v xml:space="preserve">  Transmission</v>
      </c>
      <c r="C95" s="47" t="s">
        <v>334</v>
      </c>
      <c r="D95" s="640">
        <f>'WP1 - Cost Support'!I23</f>
        <v>3456229.1621440821</v>
      </c>
      <c r="E95" s="48"/>
      <c r="F95" s="28" t="str">
        <f t="shared" ref="F95:G98" si="1">+F87</f>
        <v>TP</v>
      </c>
      <c r="G95" s="140">
        <f t="shared" si="1"/>
        <v>1</v>
      </c>
      <c r="H95" s="48"/>
      <c r="I95" s="645">
        <f>+G95*D95</f>
        <v>3456229.1621440821</v>
      </c>
      <c r="J95" s="48"/>
      <c r="K95" s="47"/>
      <c r="N95" s="677"/>
      <c r="O95" s="678"/>
      <c r="P95" s="687"/>
      <c r="Q95" s="676"/>
      <c r="S95" s="677"/>
      <c r="T95" s="678"/>
      <c r="U95" s="697"/>
      <c r="V95" s="676"/>
    </row>
    <row r="96" spans="1:22">
      <c r="A96" s="8">
        <v>9</v>
      </c>
      <c r="B96" s="145" t="str">
        <f>+B88</f>
        <v xml:space="preserve">  Distribution</v>
      </c>
      <c r="C96" s="47" t="s">
        <v>186</v>
      </c>
      <c r="D96" s="640">
        <v>0</v>
      </c>
      <c r="E96" s="48"/>
      <c r="F96" s="28" t="str">
        <f t="shared" si="1"/>
        <v>NA</v>
      </c>
      <c r="G96" s="140" t="str">
        <f t="shared" si="1"/>
        <v xml:space="preserve"> </v>
      </c>
      <c r="H96" s="48"/>
      <c r="I96" s="651" t="s">
        <v>2</v>
      </c>
      <c r="J96" s="48"/>
      <c r="K96" s="47"/>
      <c r="N96" s="677"/>
      <c r="O96" s="678"/>
      <c r="P96" s="687"/>
      <c r="Q96" s="676"/>
      <c r="S96" s="677"/>
      <c r="T96" s="678"/>
      <c r="U96" s="697"/>
      <c r="V96" s="676"/>
    </row>
    <row r="97" spans="1:22">
      <c r="A97" s="8">
        <v>10</v>
      </c>
      <c r="B97" s="145" t="str">
        <f>+B89</f>
        <v xml:space="preserve">  General &amp; Intangible</v>
      </c>
      <c r="C97" s="47" t="s">
        <v>273</v>
      </c>
      <c r="D97" s="640">
        <f>'WP1 - Cost Support'!J23</f>
        <v>23875.303540749996</v>
      </c>
      <c r="E97" s="48"/>
      <c r="F97" s="28" t="str">
        <f t="shared" si="1"/>
        <v>W/S</v>
      </c>
      <c r="G97" s="140">
        <f t="shared" si="1"/>
        <v>1</v>
      </c>
      <c r="H97" s="48"/>
      <c r="I97" s="645">
        <f>+G97*D97</f>
        <v>23875.303540749996</v>
      </c>
      <c r="J97" s="48"/>
      <c r="K97" s="47"/>
      <c r="N97" s="677"/>
      <c r="O97" s="678"/>
      <c r="P97" s="687"/>
      <c r="Q97" s="676"/>
      <c r="S97" s="677"/>
      <c r="T97" s="678"/>
      <c r="U97" s="697"/>
      <c r="V97" s="676"/>
    </row>
    <row r="98" spans="1:22" ht="16.5" thickBot="1">
      <c r="A98" s="8">
        <v>11</v>
      </c>
      <c r="B98" s="145" t="str">
        <f>+B90</f>
        <v xml:space="preserve">  Common</v>
      </c>
      <c r="C98" s="47" t="s">
        <v>50</v>
      </c>
      <c r="D98" s="641">
        <v>0</v>
      </c>
      <c r="E98" s="48"/>
      <c r="F98" s="28" t="str">
        <f t="shared" si="1"/>
        <v>CE</v>
      </c>
      <c r="G98" s="140">
        <f t="shared" si="1"/>
        <v>0</v>
      </c>
      <c r="H98" s="48"/>
      <c r="I98" s="652">
        <f>+G98*D98</f>
        <v>0</v>
      </c>
      <c r="J98" s="48"/>
      <c r="K98" s="47"/>
      <c r="N98" s="677"/>
      <c r="O98" s="678"/>
      <c r="P98" s="687"/>
      <c r="Q98" s="676"/>
      <c r="S98" s="677"/>
      <c r="T98" s="678"/>
      <c r="U98" s="697"/>
      <c r="V98" s="676"/>
    </row>
    <row r="99" spans="1:22">
      <c r="A99" s="8">
        <v>12</v>
      </c>
      <c r="B99" s="1" t="s">
        <v>249</v>
      </c>
      <c r="C99" s="47"/>
      <c r="D99" s="642">
        <f>SUM(D94:D98)</f>
        <v>3480104.4656848321</v>
      </c>
      <c r="E99" s="48"/>
      <c r="F99" s="48"/>
      <c r="G99" s="48"/>
      <c r="H99" s="48"/>
      <c r="I99" s="645">
        <f>SUM(I94:I98)</f>
        <v>3480104.4656848321</v>
      </c>
      <c r="J99" s="48"/>
      <c r="K99" s="144">
        <f>+D99-I99</f>
        <v>0</v>
      </c>
      <c r="N99" s="677"/>
      <c r="O99" s="678"/>
      <c r="P99" s="687"/>
      <c r="Q99" s="676"/>
      <c r="S99" s="677"/>
      <c r="T99" s="678"/>
      <c r="U99" s="697"/>
      <c r="V99" s="676"/>
    </row>
    <row r="100" spans="1:22">
      <c r="A100" s="8"/>
      <c r="B100" s="42"/>
      <c r="C100" s="47" t="s">
        <v>2</v>
      </c>
      <c r="E100" s="48"/>
      <c r="F100" s="48"/>
      <c r="G100" s="69"/>
      <c r="H100" s="48"/>
      <c r="I100" s="651"/>
      <c r="J100" s="48"/>
      <c r="K100" s="70"/>
      <c r="N100" s="677"/>
      <c r="O100" s="678"/>
      <c r="P100" s="687"/>
      <c r="Q100" s="676"/>
      <c r="S100" s="677"/>
      <c r="T100" s="678"/>
      <c r="U100" s="697"/>
      <c r="V100" s="676"/>
    </row>
    <row r="101" spans="1:22">
      <c r="A101" s="8"/>
      <c r="B101" s="1" t="s">
        <v>52</v>
      </c>
      <c r="C101" s="47"/>
      <c r="D101" s="48"/>
      <c r="E101" s="48"/>
      <c r="F101" s="48"/>
      <c r="G101" s="48"/>
      <c r="H101" s="48"/>
      <c r="I101" s="651"/>
      <c r="J101" s="48"/>
      <c r="K101" s="47"/>
      <c r="N101" s="677"/>
      <c r="O101" s="678"/>
      <c r="P101" s="687"/>
      <c r="Q101" s="676"/>
      <c r="S101" s="677"/>
      <c r="T101" s="678"/>
      <c r="U101" s="697"/>
      <c r="V101" s="676"/>
    </row>
    <row r="102" spans="1:22">
      <c r="A102" s="8">
        <v>13</v>
      </c>
      <c r="B102" s="145" t="str">
        <f>+B94</f>
        <v xml:space="preserve">  Production</v>
      </c>
      <c r="C102" s="47" t="s">
        <v>221</v>
      </c>
      <c r="D102" s="141">
        <f>D86-D94</f>
        <v>0</v>
      </c>
      <c r="E102" s="48"/>
      <c r="F102" s="48"/>
      <c r="G102" s="69"/>
      <c r="H102" s="48"/>
      <c r="I102" s="651" t="s">
        <v>2</v>
      </c>
      <c r="J102" s="48"/>
      <c r="K102" s="70"/>
      <c r="N102" s="677"/>
      <c r="O102" s="678"/>
      <c r="P102" s="687"/>
      <c r="Q102" s="676"/>
      <c r="S102" s="677"/>
      <c r="T102" s="678"/>
      <c r="U102" s="697"/>
      <c r="V102" s="676"/>
    </row>
    <row r="103" spans="1:22">
      <c r="A103" s="8">
        <v>14</v>
      </c>
      <c r="B103" s="145" t="str">
        <f>+B95</f>
        <v xml:space="preserve">  Transmission</v>
      </c>
      <c r="C103" s="47" t="s">
        <v>222</v>
      </c>
      <c r="D103" s="642">
        <f>D87-D95</f>
        <v>46924774.327855922</v>
      </c>
      <c r="E103" s="48"/>
      <c r="F103" s="48"/>
      <c r="G103" s="68"/>
      <c r="H103" s="48"/>
      <c r="I103" s="645">
        <f>I87-I95</f>
        <v>46924774.327855922</v>
      </c>
      <c r="J103" s="48"/>
      <c r="K103" s="70"/>
      <c r="N103" s="677"/>
      <c r="O103" s="678"/>
      <c r="P103" s="687"/>
      <c r="Q103" s="676"/>
      <c r="S103" s="677"/>
      <c r="T103" s="678"/>
      <c r="U103" s="697"/>
      <c r="V103" s="676"/>
    </row>
    <row r="104" spans="1:22">
      <c r="A104" s="8">
        <v>15</v>
      </c>
      <c r="B104" s="145" t="str">
        <f>+B96</f>
        <v xml:space="preserve">  Distribution</v>
      </c>
      <c r="C104" s="47" t="s">
        <v>223</v>
      </c>
      <c r="D104" s="141">
        <f>D88-D96</f>
        <v>0</v>
      </c>
      <c r="E104" s="48"/>
      <c r="F104" s="48"/>
      <c r="G104" s="69"/>
      <c r="H104" s="48"/>
      <c r="I104" s="651" t="s">
        <v>2</v>
      </c>
      <c r="J104" s="48"/>
      <c r="K104" s="70"/>
      <c r="N104" s="677"/>
      <c r="O104" s="678"/>
      <c r="P104" s="687"/>
      <c r="Q104" s="676"/>
      <c r="S104" s="677"/>
      <c r="T104" s="678"/>
      <c r="U104" s="697"/>
      <c r="V104" s="676"/>
    </row>
    <row r="105" spans="1:22">
      <c r="A105" s="8">
        <v>16</v>
      </c>
      <c r="B105" s="145" t="str">
        <f>+B97</f>
        <v xml:space="preserve">  General &amp; Intangible</v>
      </c>
      <c r="C105" s="47" t="s">
        <v>224</v>
      </c>
      <c r="D105" s="642">
        <f>D89-D97</f>
        <v>309423.73645925004</v>
      </c>
      <c r="E105" s="48"/>
      <c r="F105" s="48"/>
      <c r="G105" s="69"/>
      <c r="H105" s="48"/>
      <c r="I105" s="645">
        <f>I89-I97</f>
        <v>309423.73645925004</v>
      </c>
      <c r="J105" s="48"/>
      <c r="K105" s="70"/>
      <c r="N105" s="677"/>
      <c r="O105" s="678"/>
      <c r="P105" s="687"/>
      <c r="Q105" s="676"/>
      <c r="S105" s="677"/>
      <c r="T105" s="678"/>
      <c r="U105" s="697"/>
      <c r="V105" s="676"/>
    </row>
    <row r="106" spans="1:22" ht="16.5" thickBot="1">
      <c r="A106" s="8">
        <v>17</v>
      </c>
      <c r="B106" s="145" t="str">
        <f>+B98</f>
        <v xml:space="preserve">  Common</v>
      </c>
      <c r="C106" s="47" t="s">
        <v>225</v>
      </c>
      <c r="D106" s="143">
        <f>D90-D98</f>
        <v>0</v>
      </c>
      <c r="E106" s="48"/>
      <c r="F106" s="48"/>
      <c r="G106" s="69"/>
      <c r="H106" s="48"/>
      <c r="I106" s="652">
        <f>I90-I98</f>
        <v>0</v>
      </c>
      <c r="J106" s="48"/>
      <c r="K106" s="70"/>
      <c r="L106" s="71"/>
      <c r="M106" s="72"/>
      <c r="N106" s="677"/>
      <c r="O106" s="678"/>
      <c r="P106" s="687"/>
      <c r="Q106" s="676"/>
      <c r="S106" s="677"/>
      <c r="T106" s="678"/>
      <c r="U106" s="697"/>
      <c r="V106" s="676"/>
    </row>
    <row r="107" spans="1:22">
      <c r="A107" s="8">
        <v>18</v>
      </c>
      <c r="B107" s="1" t="s">
        <v>247</v>
      </c>
      <c r="C107" s="47"/>
      <c r="D107" s="642">
        <f>SUM(D102:D106)</f>
        <v>47234198.06431517</v>
      </c>
      <c r="E107" s="48"/>
      <c r="F107" s="48" t="s">
        <v>53</v>
      </c>
      <c r="G107" s="146">
        <f>IF(I107&gt;0,I107/D107,0)</f>
        <v>1</v>
      </c>
      <c r="H107" s="48"/>
      <c r="I107" s="645">
        <f>SUM(I102:I106)</f>
        <v>47234198.06431517</v>
      </c>
      <c r="J107" s="48"/>
      <c r="K107" s="144">
        <f>+D107-I107</f>
        <v>0</v>
      </c>
      <c r="L107" s="73"/>
      <c r="M107" s="74"/>
      <c r="N107" s="677"/>
      <c r="O107" s="678"/>
      <c r="P107" s="687"/>
      <c r="Q107" s="676"/>
      <c r="S107" s="677"/>
      <c r="T107" s="678"/>
      <c r="U107" s="697"/>
      <c r="V107" s="676"/>
    </row>
    <row r="108" spans="1:22">
      <c r="A108" s="8"/>
      <c r="B108" s="42"/>
      <c r="C108" s="47"/>
      <c r="E108" s="48"/>
      <c r="H108" s="48"/>
      <c r="I108" s="651"/>
      <c r="J108" s="48"/>
      <c r="K108" s="70"/>
      <c r="N108" s="677"/>
      <c r="O108" s="678"/>
      <c r="P108" s="687"/>
      <c r="Q108" s="676"/>
      <c r="S108" s="677"/>
      <c r="T108" s="678"/>
      <c r="U108" s="697"/>
      <c r="V108" s="676"/>
    </row>
    <row r="109" spans="1:22">
      <c r="A109" s="8"/>
      <c r="B109" s="1" t="s">
        <v>368</v>
      </c>
      <c r="C109" s="47"/>
      <c r="D109" s="48"/>
      <c r="E109" s="48"/>
      <c r="F109" s="48"/>
      <c r="G109" s="48"/>
      <c r="H109" s="48"/>
      <c r="I109" s="651"/>
      <c r="J109" s="48"/>
      <c r="K109" s="47"/>
      <c r="N109" s="679"/>
      <c r="O109" s="679"/>
      <c r="P109" s="679"/>
      <c r="Q109" s="679"/>
      <c r="S109" s="679"/>
      <c r="T109" s="679"/>
      <c r="U109" s="679"/>
      <c r="V109" s="679"/>
    </row>
    <row r="110" spans="1:22">
      <c r="A110" s="8">
        <v>19</v>
      </c>
      <c r="B110" s="1" t="s">
        <v>136</v>
      </c>
      <c r="C110" s="47" t="s">
        <v>369</v>
      </c>
      <c r="D110" s="640">
        <v>0</v>
      </c>
      <c r="E110" s="47"/>
      <c r="F110" s="36" t="str">
        <f>+F94</f>
        <v>NA</v>
      </c>
      <c r="G110" s="75">
        <v>1</v>
      </c>
      <c r="H110" s="48"/>
      <c r="I110" s="645">
        <f>+D110*G110</f>
        <v>0</v>
      </c>
      <c r="J110" s="48"/>
      <c r="K110" s="70"/>
      <c r="N110" s="677"/>
      <c r="O110" s="678"/>
      <c r="P110" s="687"/>
      <c r="Q110" s="676"/>
      <c r="S110" s="677"/>
      <c r="T110" s="678"/>
      <c r="U110" s="697"/>
      <c r="V110" s="676"/>
    </row>
    <row r="111" spans="1:22">
      <c r="A111" s="8">
        <v>20</v>
      </c>
      <c r="B111" s="1" t="s">
        <v>137</v>
      </c>
      <c r="C111" s="47" t="s">
        <v>370</v>
      </c>
      <c r="D111" s="640">
        <f>'WP2 - ADIT'!G34</f>
        <v>-1790534.2004782562</v>
      </c>
      <c r="E111" s="48"/>
      <c r="F111" s="48" t="s">
        <v>54</v>
      </c>
      <c r="G111" s="140">
        <f>+G107</f>
        <v>1</v>
      </c>
      <c r="H111" s="48"/>
      <c r="I111" s="645">
        <f>D111*G111</f>
        <v>-1790534.2004782562</v>
      </c>
      <c r="J111" s="48"/>
      <c r="K111" s="70"/>
      <c r="N111" s="677"/>
      <c r="O111" s="678"/>
      <c r="P111" s="687"/>
      <c r="Q111" s="676"/>
      <c r="S111" s="677"/>
      <c r="T111" s="678"/>
      <c r="U111" s="697"/>
      <c r="V111" s="676"/>
    </row>
    <row r="112" spans="1:22">
      <c r="A112" s="8">
        <v>21</v>
      </c>
      <c r="B112" s="1" t="s">
        <v>138</v>
      </c>
      <c r="C112" s="47" t="s">
        <v>371</v>
      </c>
      <c r="D112" s="640">
        <f>'WP2 - ADIT'!G75</f>
        <v>-1213.5558948144171</v>
      </c>
      <c r="E112" s="48"/>
      <c r="F112" s="48" t="s">
        <v>54</v>
      </c>
      <c r="G112" s="140">
        <f>+G111</f>
        <v>1</v>
      </c>
      <c r="H112" s="48"/>
      <c r="I112" s="645">
        <f>D112*G112</f>
        <v>-1213.5558948144171</v>
      </c>
      <c r="J112" s="48"/>
      <c r="K112" s="70"/>
      <c r="N112" s="677"/>
      <c r="O112" s="678"/>
      <c r="P112" s="687"/>
      <c r="Q112" s="676"/>
      <c r="S112" s="677"/>
      <c r="T112" s="678"/>
      <c r="U112" s="697"/>
      <c r="V112" s="676"/>
    </row>
    <row r="113" spans="1:22">
      <c r="A113" s="8">
        <v>22</v>
      </c>
      <c r="B113" s="1" t="s">
        <v>140</v>
      </c>
      <c r="C113" s="47" t="s">
        <v>372</v>
      </c>
      <c r="D113" s="640">
        <f>'WP2 - ADIT'!G95</f>
        <v>37773.622636431726</v>
      </c>
      <c r="E113" s="48"/>
      <c r="F113" s="28" t="str">
        <f>+F112</f>
        <v>NP</v>
      </c>
      <c r="G113" s="140">
        <f>+G112</f>
        <v>1</v>
      </c>
      <c r="H113" s="48"/>
      <c r="I113" s="645">
        <f>D113*G113</f>
        <v>37773.622636431726</v>
      </c>
      <c r="J113" s="48"/>
      <c r="K113" s="70"/>
      <c r="N113" s="677"/>
      <c r="O113" s="678"/>
      <c r="P113" s="687"/>
      <c r="Q113" s="676"/>
      <c r="S113" s="677"/>
      <c r="T113" s="678"/>
      <c r="U113" s="697"/>
      <c r="V113" s="676"/>
    </row>
    <row r="114" spans="1:22">
      <c r="A114" s="8">
        <v>23</v>
      </c>
      <c r="B114" s="42" t="s">
        <v>139</v>
      </c>
      <c r="C114" s="42" t="s">
        <v>373</v>
      </c>
      <c r="D114" s="640">
        <v>0</v>
      </c>
      <c r="E114" s="48"/>
      <c r="F114" s="48" t="s">
        <v>54</v>
      </c>
      <c r="G114" s="140">
        <f>+G112</f>
        <v>1</v>
      </c>
      <c r="H114" s="48"/>
      <c r="I114" s="645">
        <f t="shared" ref="I114:I116" si="2">D114*G114</f>
        <v>0</v>
      </c>
      <c r="J114" s="48"/>
      <c r="K114" s="70"/>
      <c r="N114" s="677"/>
      <c r="O114" s="678"/>
      <c r="P114" s="687"/>
      <c r="Q114" s="676"/>
      <c r="S114" s="677"/>
      <c r="T114" s="678"/>
      <c r="U114" s="697"/>
      <c r="V114" s="676"/>
    </row>
    <row r="115" spans="1:22">
      <c r="A115" s="11" t="s">
        <v>290</v>
      </c>
      <c r="B115" s="42" t="s">
        <v>292</v>
      </c>
      <c r="C115" s="42" t="s">
        <v>374</v>
      </c>
      <c r="D115" s="640">
        <f>'WP1 - Cost Support'!D43</f>
        <v>253151.83000000083</v>
      </c>
      <c r="E115" s="47"/>
      <c r="F115" s="47" t="s">
        <v>294</v>
      </c>
      <c r="G115" s="76">
        <v>1</v>
      </c>
      <c r="H115" s="47"/>
      <c r="I115" s="646">
        <f t="shared" si="2"/>
        <v>253151.83000000083</v>
      </c>
      <c r="J115" s="48"/>
      <c r="K115" s="70"/>
      <c r="N115" s="677"/>
      <c r="O115" s="678"/>
      <c r="P115" s="687"/>
      <c r="Q115" s="676"/>
      <c r="S115" s="677"/>
      <c r="T115" s="678"/>
      <c r="U115" s="697"/>
      <c r="V115" s="676"/>
    </row>
    <row r="116" spans="1:22">
      <c r="A116" s="11" t="s">
        <v>291</v>
      </c>
      <c r="B116" s="42" t="s">
        <v>293</v>
      </c>
      <c r="C116" s="42" t="s">
        <v>375</v>
      </c>
      <c r="D116" s="640">
        <v>0</v>
      </c>
      <c r="E116" s="47"/>
      <c r="F116" s="47" t="s">
        <v>294</v>
      </c>
      <c r="G116" s="76">
        <v>1</v>
      </c>
      <c r="H116" s="47"/>
      <c r="I116" s="646">
        <f t="shared" si="2"/>
        <v>0</v>
      </c>
      <c r="J116" s="48"/>
      <c r="K116" s="70"/>
      <c r="N116" s="677"/>
      <c r="O116" s="678"/>
      <c r="P116" s="687"/>
      <c r="Q116" s="676"/>
      <c r="S116" s="677"/>
      <c r="T116" s="678"/>
      <c r="U116" s="697"/>
      <c r="V116" s="676"/>
    </row>
    <row r="117" spans="1:22" s="80" customFormat="1" ht="16.5" thickBot="1">
      <c r="A117" s="165" t="s">
        <v>365</v>
      </c>
      <c r="B117" s="166" t="s">
        <v>366</v>
      </c>
      <c r="C117" s="166" t="s">
        <v>405</v>
      </c>
      <c r="D117" s="168">
        <f>'Att 2 Excess Deficient Summary'!E14</f>
        <v>0</v>
      </c>
      <c r="E117" s="167"/>
      <c r="F117" s="169" t="s">
        <v>54</v>
      </c>
      <c r="G117" s="170">
        <f>+G113</f>
        <v>1</v>
      </c>
      <c r="H117" s="167"/>
      <c r="I117" s="664">
        <v>0</v>
      </c>
      <c r="J117" s="77"/>
      <c r="K117" s="78"/>
      <c r="L117" s="79"/>
      <c r="O117" s="678"/>
      <c r="P117" s="687"/>
      <c r="T117" s="678"/>
      <c r="U117" s="697"/>
    </row>
    <row r="118" spans="1:22">
      <c r="A118" s="8">
        <v>24</v>
      </c>
      <c r="B118" s="1" t="s">
        <v>409</v>
      </c>
      <c r="C118" s="47"/>
      <c r="D118" s="147">
        <f>SUM(D110:D117)</f>
        <v>-1500822.303736638</v>
      </c>
      <c r="E118" s="48"/>
      <c r="F118" s="48"/>
      <c r="G118" s="48"/>
      <c r="H118" s="48"/>
      <c r="I118" s="645">
        <f>SUM(I110:I117)</f>
        <v>-1500822.303736638</v>
      </c>
      <c r="J118" s="48"/>
      <c r="K118" s="47"/>
      <c r="N118" s="677"/>
      <c r="O118" s="678"/>
      <c r="P118" s="687"/>
      <c r="Q118" s="676"/>
      <c r="S118" s="677"/>
      <c r="T118" s="678"/>
      <c r="U118" s="697"/>
      <c r="V118" s="676"/>
    </row>
    <row r="119" spans="1:22">
      <c r="A119" s="8"/>
      <c r="B119" s="42"/>
      <c r="C119" s="47"/>
      <c r="E119" s="48"/>
      <c r="F119" s="48"/>
      <c r="G119" s="69"/>
      <c r="H119" s="48"/>
      <c r="I119" s="651"/>
      <c r="J119" s="48"/>
      <c r="K119" s="70"/>
      <c r="N119" s="677"/>
      <c r="O119" s="678"/>
      <c r="P119" s="687"/>
      <c r="Q119" s="676"/>
      <c r="S119" s="677"/>
      <c r="T119" s="678"/>
      <c r="U119" s="697"/>
      <c r="V119" s="676"/>
    </row>
    <row r="120" spans="1:22">
      <c r="A120" s="8">
        <v>25</v>
      </c>
      <c r="B120" s="1" t="s">
        <v>55</v>
      </c>
      <c r="C120" s="47" t="s">
        <v>338</v>
      </c>
      <c r="D120" s="81">
        <v>0</v>
      </c>
      <c r="E120" s="48"/>
      <c r="F120" s="28" t="str">
        <f>+F95</f>
        <v>TP</v>
      </c>
      <c r="G120" s="140">
        <f>+G95</f>
        <v>1</v>
      </c>
      <c r="H120" s="48"/>
      <c r="I120" s="645">
        <f>+G120*D120</f>
        <v>0</v>
      </c>
      <c r="J120" s="48"/>
      <c r="K120" s="47"/>
      <c r="N120" s="677"/>
      <c r="O120" s="678"/>
      <c r="P120" s="687"/>
      <c r="Q120" s="676"/>
      <c r="S120" s="677"/>
      <c r="T120" s="678"/>
      <c r="U120" s="697"/>
      <c r="V120" s="676"/>
    </row>
    <row r="121" spans="1:22">
      <c r="A121" s="8"/>
      <c r="B121" s="1"/>
      <c r="C121" s="47"/>
      <c r="D121" s="48"/>
      <c r="E121" s="48"/>
      <c r="F121" s="48"/>
      <c r="G121" s="48"/>
      <c r="H121" s="48"/>
      <c r="I121" s="651"/>
      <c r="J121" s="48"/>
      <c r="K121" s="47"/>
      <c r="N121" s="677"/>
      <c r="O121" s="678"/>
      <c r="P121" s="687"/>
      <c r="Q121" s="676"/>
      <c r="S121" s="677"/>
      <c r="T121" s="678"/>
      <c r="U121" s="697"/>
      <c r="V121" s="676"/>
    </row>
    <row r="122" spans="1:22">
      <c r="A122" s="8"/>
      <c r="B122" s="1" t="s">
        <v>166</v>
      </c>
      <c r="C122" s="47" t="s">
        <v>2</v>
      </c>
      <c r="D122" s="48"/>
      <c r="E122" s="48"/>
      <c r="F122" s="48"/>
      <c r="G122" s="48"/>
      <c r="H122" s="48"/>
      <c r="I122" s="651"/>
      <c r="J122" s="48"/>
      <c r="K122" s="47"/>
      <c r="N122" s="677"/>
      <c r="O122" s="678"/>
      <c r="P122" s="687"/>
      <c r="Q122" s="676"/>
      <c r="S122" s="677"/>
      <c r="T122" s="678"/>
      <c r="U122" s="697"/>
      <c r="V122" s="676"/>
    </row>
    <row r="123" spans="1:22">
      <c r="A123" s="8">
        <v>26</v>
      </c>
      <c r="B123" s="1" t="s">
        <v>167</v>
      </c>
      <c r="C123" s="42" t="s">
        <v>163</v>
      </c>
      <c r="D123" s="147">
        <f>+D167/8</f>
        <v>145952.40439255</v>
      </c>
      <c r="E123" s="48"/>
      <c r="F123" s="48"/>
      <c r="G123" s="69"/>
      <c r="H123" s="48"/>
      <c r="I123" s="645">
        <f>+I167/8</f>
        <v>145952.40439255</v>
      </c>
      <c r="J123" s="4"/>
      <c r="K123" s="70"/>
      <c r="N123" s="677"/>
      <c r="O123" s="678"/>
      <c r="P123" s="687"/>
      <c r="Q123" s="676"/>
      <c r="S123" s="677"/>
      <c r="T123" s="678"/>
      <c r="U123" s="697"/>
      <c r="V123" s="676"/>
    </row>
    <row r="124" spans="1:22">
      <c r="A124" s="8">
        <v>27</v>
      </c>
      <c r="B124" s="1" t="s">
        <v>339</v>
      </c>
      <c r="C124" s="47" t="s">
        <v>397</v>
      </c>
      <c r="D124" s="81">
        <f>'WP1 - Cost Support'!G23</f>
        <v>498089.74000000017</v>
      </c>
      <c r="E124" s="48"/>
      <c r="F124" s="48" t="s">
        <v>56</v>
      </c>
      <c r="G124" s="140">
        <f>I240</f>
        <v>1</v>
      </c>
      <c r="H124" s="48"/>
      <c r="I124" s="645">
        <f>+G124*D124</f>
        <v>498089.74000000017</v>
      </c>
      <c r="J124" s="48" t="s">
        <v>2</v>
      </c>
      <c r="K124" s="70"/>
      <c r="N124" s="677"/>
      <c r="O124" s="678"/>
      <c r="P124" s="687"/>
      <c r="Q124" s="676"/>
      <c r="S124" s="677"/>
      <c r="T124" s="678"/>
      <c r="U124" s="697"/>
      <c r="V124" s="676"/>
    </row>
    <row r="125" spans="1:22" ht="16.5" thickBot="1">
      <c r="A125" s="8">
        <v>28</v>
      </c>
      <c r="B125" s="1" t="s">
        <v>142</v>
      </c>
      <c r="C125" s="47" t="s">
        <v>340</v>
      </c>
      <c r="D125" s="82">
        <f>'WP1 - Cost Support'!H23</f>
        <v>29687.774871794863</v>
      </c>
      <c r="E125" s="48"/>
      <c r="F125" s="48" t="s">
        <v>57</v>
      </c>
      <c r="G125" s="140">
        <f>+G91</f>
        <v>1</v>
      </c>
      <c r="H125" s="48"/>
      <c r="I125" s="652">
        <f>+G125*D125</f>
        <v>29687.774871794863</v>
      </c>
      <c r="J125" s="48"/>
      <c r="K125" s="70"/>
      <c r="N125" s="677"/>
      <c r="O125" s="678"/>
      <c r="P125" s="687"/>
      <c r="Q125" s="676"/>
      <c r="S125" s="677"/>
      <c r="T125" s="678"/>
      <c r="U125" s="697"/>
      <c r="V125" s="676"/>
    </row>
    <row r="126" spans="1:22">
      <c r="A126" s="8">
        <v>29</v>
      </c>
      <c r="B126" s="1" t="s">
        <v>246</v>
      </c>
      <c r="C126" s="6"/>
      <c r="D126" s="147">
        <f>D123+D124+D125</f>
        <v>673729.91926434508</v>
      </c>
      <c r="E126" s="4"/>
      <c r="F126" s="4"/>
      <c r="G126" s="4"/>
      <c r="H126" s="4"/>
      <c r="I126" s="645">
        <f>I123+I124+I125</f>
        <v>673729.91926434508</v>
      </c>
      <c r="J126" s="4"/>
      <c r="K126" s="6"/>
      <c r="N126" s="677"/>
      <c r="O126" s="678"/>
      <c r="P126" s="687"/>
      <c r="Q126" s="676"/>
      <c r="S126" s="677"/>
      <c r="T126" s="678"/>
      <c r="U126" s="697"/>
      <c r="V126" s="676"/>
    </row>
    <row r="127" spans="1:22" ht="16.5" thickBot="1">
      <c r="B127" s="42"/>
      <c r="C127" s="47"/>
      <c r="D127" s="83"/>
      <c r="E127" s="48"/>
      <c r="F127" s="48"/>
      <c r="G127" s="48"/>
      <c r="H127" s="48"/>
      <c r="I127" s="665"/>
      <c r="J127" s="48"/>
      <c r="K127" s="47"/>
      <c r="N127" s="677"/>
      <c r="O127" s="678"/>
      <c r="P127" s="687"/>
      <c r="Q127" s="676"/>
      <c r="S127" s="677"/>
      <c r="T127" s="678"/>
      <c r="U127" s="697"/>
      <c r="V127" s="676"/>
    </row>
    <row r="128" spans="1:22" ht="16.5" thickBot="1">
      <c r="A128" s="8">
        <v>30</v>
      </c>
      <c r="B128" s="1" t="s">
        <v>141</v>
      </c>
      <c r="C128" s="47"/>
      <c r="D128" s="148">
        <f>+D126+D120+D118+D107</f>
        <v>46407105.679842874</v>
      </c>
      <c r="E128" s="48"/>
      <c r="F128" s="48"/>
      <c r="G128" s="69"/>
      <c r="H128" s="48"/>
      <c r="I128" s="666">
        <f>+I126+I120+I118+I107</f>
        <v>46407105.679842874</v>
      </c>
      <c r="J128" s="48"/>
      <c r="K128" s="70"/>
      <c r="L128" s="73"/>
      <c r="M128" s="84"/>
      <c r="N128" s="682"/>
      <c r="O128" s="678"/>
      <c r="P128" s="687"/>
      <c r="S128" s="682"/>
      <c r="T128" s="678"/>
      <c r="U128" s="697"/>
    </row>
    <row r="129" spans="1:21" ht="16.5" thickTop="1">
      <c r="A129" s="8"/>
      <c r="B129" s="1"/>
      <c r="C129" s="47"/>
      <c r="D129" s="85"/>
      <c r="E129" s="48"/>
      <c r="F129" s="48"/>
      <c r="G129" s="69"/>
      <c r="H129" s="48"/>
      <c r="I129" s="85"/>
      <c r="J129" s="48"/>
      <c r="K129" s="70"/>
      <c r="M129" s="84"/>
      <c r="N129" s="683"/>
      <c r="P129" s="688"/>
      <c r="S129" s="683"/>
      <c r="U129" s="698"/>
    </row>
    <row r="130" spans="1:21">
      <c r="A130" s="8"/>
      <c r="B130" s="1"/>
      <c r="C130" s="47"/>
      <c r="D130" s="85"/>
      <c r="E130" s="48"/>
      <c r="F130" s="48"/>
      <c r="G130" s="69"/>
      <c r="H130" s="48"/>
      <c r="I130" s="85"/>
      <c r="J130" s="48"/>
      <c r="K130" s="70"/>
      <c r="M130" s="74"/>
      <c r="P130" s="689"/>
      <c r="U130" s="689"/>
    </row>
    <row r="131" spans="1:21">
      <c r="A131" s="8"/>
      <c r="B131" s="1"/>
      <c r="C131" s="47"/>
      <c r="D131" s="85"/>
      <c r="E131" s="48"/>
      <c r="F131" s="48"/>
      <c r="G131" s="69"/>
      <c r="H131" s="48"/>
      <c r="I131" s="85"/>
      <c r="J131" s="48"/>
      <c r="K131" s="70"/>
    </row>
    <row r="132" spans="1:21">
      <c r="A132" s="8"/>
      <c r="B132" s="1"/>
      <c r="C132" s="47"/>
      <c r="D132" s="85"/>
      <c r="E132" s="48"/>
      <c r="F132" s="48"/>
      <c r="G132" s="69"/>
      <c r="H132" s="48"/>
      <c r="I132" s="85"/>
      <c r="J132" s="48"/>
      <c r="K132" s="70"/>
    </row>
    <row r="133" spans="1:21">
      <c r="A133" s="8"/>
      <c r="B133" s="1"/>
      <c r="C133" s="47"/>
      <c r="D133" s="85"/>
      <c r="E133" s="48"/>
      <c r="F133" s="48"/>
      <c r="G133" s="69"/>
      <c r="H133" s="48"/>
      <c r="I133" s="85"/>
      <c r="J133" s="48"/>
      <c r="K133" s="70"/>
    </row>
    <row r="134" spans="1:21">
      <c r="A134" s="8"/>
      <c r="B134" s="1"/>
      <c r="C134" s="47"/>
      <c r="D134" s="85"/>
      <c r="E134" s="48"/>
      <c r="F134" s="48"/>
      <c r="G134" s="69"/>
      <c r="H134" s="48"/>
      <c r="I134" s="85"/>
      <c r="J134" s="48"/>
      <c r="K134" s="70"/>
    </row>
    <row r="135" spans="1:21">
      <c r="A135" s="8"/>
      <c r="B135" s="1"/>
      <c r="C135" s="47"/>
      <c r="D135" s="85"/>
      <c r="E135" s="48"/>
      <c r="F135" s="48"/>
      <c r="G135" s="69"/>
      <c r="H135" s="48"/>
      <c r="I135" s="85"/>
      <c r="J135" s="48"/>
      <c r="K135" s="70"/>
    </row>
    <row r="136" spans="1:21">
      <c r="A136" s="8"/>
      <c r="B136" s="1"/>
      <c r="C136" s="47"/>
      <c r="D136" s="85"/>
      <c r="E136" s="48"/>
      <c r="F136" s="48"/>
      <c r="G136" s="69"/>
      <c r="H136" s="48"/>
      <c r="I136" s="85"/>
      <c r="J136" s="48"/>
      <c r="K136" s="70"/>
    </row>
    <row r="137" spans="1:21">
      <c r="A137" s="8"/>
      <c r="B137" s="1"/>
      <c r="C137" s="47"/>
      <c r="D137" s="85"/>
      <c r="E137" s="48"/>
      <c r="F137" s="48"/>
      <c r="G137" s="69"/>
      <c r="H137" s="48"/>
      <c r="I137" s="85"/>
      <c r="J137" s="48"/>
      <c r="K137" s="70"/>
    </row>
    <row r="138" spans="1:21">
      <c r="A138" s="8"/>
      <c r="B138" s="1"/>
      <c r="C138" s="47"/>
      <c r="D138" s="85"/>
      <c r="E138" s="48"/>
      <c r="F138" s="48"/>
      <c r="G138" s="69"/>
      <c r="H138" s="48"/>
      <c r="I138" s="85"/>
      <c r="J138" s="48"/>
      <c r="K138" s="70"/>
    </row>
    <row r="139" spans="1:21">
      <c r="A139" s="8"/>
      <c r="B139" s="1"/>
      <c r="C139" s="47"/>
      <c r="D139" s="85"/>
      <c r="E139" s="48"/>
      <c r="F139" s="48"/>
      <c r="G139" s="69"/>
      <c r="H139" s="48"/>
      <c r="I139" s="85"/>
      <c r="J139" s="48"/>
      <c r="K139" s="70"/>
    </row>
    <row r="140" spans="1:21">
      <c r="A140" s="8"/>
      <c r="B140" s="1"/>
      <c r="C140" s="47"/>
      <c r="D140" s="85"/>
      <c r="E140" s="48"/>
      <c r="F140" s="48"/>
      <c r="G140" s="69"/>
      <c r="H140" s="48"/>
      <c r="I140" s="85"/>
      <c r="J140" s="48"/>
      <c r="K140" s="70"/>
    </row>
    <row r="141" spans="1:21">
      <c r="A141" s="8"/>
      <c r="B141" s="1"/>
      <c r="C141" s="47"/>
      <c r="D141" s="85"/>
      <c r="E141" s="48"/>
      <c r="F141" s="48"/>
      <c r="G141" s="69"/>
      <c r="H141" s="48"/>
      <c r="I141" s="85"/>
      <c r="J141" s="48"/>
      <c r="K141" s="70"/>
    </row>
    <row r="142" spans="1:21">
      <c r="A142" s="8"/>
      <c r="B142" s="1"/>
      <c r="C142" s="47"/>
      <c r="D142" s="85"/>
      <c r="E142" s="48"/>
      <c r="F142" s="48"/>
      <c r="G142" s="69"/>
      <c r="H142" s="48"/>
      <c r="I142" s="85"/>
      <c r="J142" s="48"/>
      <c r="K142" s="70"/>
    </row>
    <row r="143" spans="1:21">
      <c r="A143" s="8"/>
      <c r="B143" s="1"/>
      <c r="C143" s="47"/>
      <c r="D143" s="85"/>
      <c r="E143" s="48"/>
      <c r="F143" s="48"/>
      <c r="G143" s="69"/>
      <c r="H143" s="48"/>
      <c r="I143" s="85"/>
      <c r="J143" s="48"/>
      <c r="K143" s="70"/>
    </row>
    <row r="144" spans="1:21">
      <c r="A144" s="8"/>
      <c r="B144" s="1"/>
      <c r="C144" s="47"/>
      <c r="D144" s="85"/>
      <c r="E144" s="48"/>
      <c r="F144" s="48"/>
      <c r="G144" s="69"/>
      <c r="H144" s="48"/>
      <c r="I144" s="85"/>
      <c r="J144" s="48"/>
      <c r="K144" s="137" t="str">
        <f>K1</f>
        <v>Attachment O -- Republic</v>
      </c>
    </row>
    <row r="145" spans="1:22">
      <c r="B145" s="1"/>
      <c r="C145" s="1"/>
      <c r="D145" s="2"/>
      <c r="E145" s="3"/>
      <c r="F145" s="3"/>
      <c r="G145" s="3"/>
      <c r="H145" s="4"/>
      <c r="I145" s="4"/>
      <c r="J145" s="714" t="s">
        <v>182</v>
      </c>
      <c r="K145" s="714"/>
    </row>
    <row r="146" spans="1:22">
      <c r="B146" s="1"/>
      <c r="C146" s="1"/>
      <c r="D146" s="2"/>
      <c r="E146" s="3"/>
      <c r="F146" s="3"/>
      <c r="G146" s="3"/>
      <c r="H146" s="4"/>
      <c r="I146" s="6" t="s">
        <v>364</v>
      </c>
      <c r="J146" s="4"/>
      <c r="K146" s="174"/>
    </row>
    <row r="147" spans="1:22">
      <c r="B147" s="1" t="s">
        <v>0</v>
      </c>
      <c r="C147" s="1"/>
      <c r="D147" s="2" t="s">
        <v>1</v>
      </c>
      <c r="E147" s="3"/>
      <c r="F147" s="3"/>
      <c r="G147" s="3"/>
      <c r="H147" s="138" t="str">
        <f>+H4</f>
        <v>For the 12 months ended</v>
      </c>
      <c r="I147" s="4"/>
      <c r="J147" s="4"/>
      <c r="K147" s="139">
        <f>K4</f>
        <v>45291</v>
      </c>
    </row>
    <row r="148" spans="1:22">
      <c r="B148" s="1"/>
      <c r="C148" s="47" t="s">
        <v>2</v>
      </c>
      <c r="D148" s="48" t="s">
        <v>3</v>
      </c>
      <c r="E148" s="48"/>
      <c r="F148" s="48"/>
      <c r="G148" s="48"/>
      <c r="H148" s="4"/>
      <c r="I148" s="4"/>
      <c r="J148" s="4"/>
      <c r="K148" s="6"/>
    </row>
    <row r="149" spans="1:22">
      <c r="B149" s="1"/>
      <c r="C149" s="47"/>
      <c r="D149" s="48"/>
      <c r="E149" s="48"/>
      <c r="F149" s="48"/>
      <c r="G149" s="48"/>
      <c r="H149" s="4"/>
      <c r="I149" s="4"/>
      <c r="J149" s="4"/>
      <c r="K149" s="6"/>
    </row>
    <row r="150" spans="1:22">
      <c r="A150" s="8"/>
      <c r="B150" s="42"/>
      <c r="C150" s="42"/>
      <c r="D150" s="149" t="str">
        <f>D7</f>
        <v>REPUBLIC TRANSMISSION, LLC</v>
      </c>
      <c r="J150" s="48"/>
      <c r="K150" s="47"/>
      <c r="N150" s="677"/>
      <c r="O150" s="678"/>
      <c r="P150" s="680"/>
      <c r="Q150" s="676"/>
      <c r="S150" s="677"/>
      <c r="T150" s="678"/>
      <c r="U150" s="680"/>
      <c r="V150" s="676"/>
    </row>
    <row r="151" spans="1:22">
      <c r="A151" s="8"/>
      <c r="B151" s="11" t="s">
        <v>31</v>
      </c>
      <c r="C151" s="11" t="s">
        <v>32</v>
      </c>
      <c r="D151" s="8" t="s">
        <v>33</v>
      </c>
      <c r="E151" s="48" t="s">
        <v>2</v>
      </c>
      <c r="F151" s="48"/>
      <c r="G151" s="62" t="s">
        <v>34</v>
      </c>
      <c r="H151" s="48"/>
      <c r="I151" s="63" t="s">
        <v>35</v>
      </c>
      <c r="J151" s="48"/>
      <c r="K151" s="47"/>
      <c r="N151" s="677"/>
      <c r="O151" s="678"/>
      <c r="P151" s="680"/>
      <c r="Q151" s="676"/>
      <c r="S151" s="677"/>
      <c r="T151" s="678"/>
      <c r="U151" s="680"/>
      <c r="V151" s="676"/>
    </row>
    <row r="152" spans="1:22">
      <c r="A152" s="8" t="s">
        <v>4</v>
      </c>
      <c r="B152" s="1"/>
      <c r="C152" s="64" t="s">
        <v>36</v>
      </c>
      <c r="D152" s="48"/>
      <c r="E152" s="48"/>
      <c r="F152" s="48"/>
      <c r="G152" s="8"/>
      <c r="H152" s="48"/>
      <c r="I152" s="15" t="s">
        <v>37</v>
      </c>
      <c r="J152" s="48"/>
      <c r="K152" s="16"/>
    </row>
    <row r="153" spans="1:22" ht="16.5" thickBot="1">
      <c r="A153" s="9" t="s">
        <v>6</v>
      </c>
      <c r="B153" s="1"/>
      <c r="C153" s="65" t="s">
        <v>38</v>
      </c>
      <c r="D153" s="15" t="s">
        <v>39</v>
      </c>
      <c r="E153" s="66"/>
      <c r="F153" s="15" t="s">
        <v>40</v>
      </c>
      <c r="H153" s="66"/>
      <c r="I153" s="8" t="s">
        <v>41</v>
      </c>
      <c r="J153" s="48"/>
      <c r="K153" s="16"/>
      <c r="N153" s="679"/>
      <c r="O153" s="679"/>
      <c r="P153" s="679"/>
      <c r="Q153" s="679"/>
      <c r="S153" s="679"/>
      <c r="T153" s="679"/>
      <c r="U153" s="679"/>
      <c r="V153" s="679"/>
    </row>
    <row r="154" spans="1:22">
      <c r="A154" s="8"/>
      <c r="B154" s="1" t="s">
        <v>274</v>
      </c>
      <c r="C154" s="47"/>
      <c r="D154" s="48"/>
      <c r="E154" s="48"/>
      <c r="F154" s="48"/>
      <c r="G154" s="48"/>
      <c r="H154" s="48"/>
      <c r="I154" s="48"/>
      <c r="J154" s="48"/>
      <c r="K154" s="47"/>
      <c r="N154" s="677"/>
      <c r="O154" s="678"/>
      <c r="P154" s="680"/>
      <c r="Q154" s="676"/>
      <c r="S154" s="677"/>
      <c r="T154" s="678"/>
      <c r="U154" s="680"/>
      <c r="V154" s="676"/>
    </row>
    <row r="155" spans="1:22">
      <c r="A155" s="8">
        <v>1</v>
      </c>
      <c r="B155" s="1" t="s">
        <v>58</v>
      </c>
      <c r="C155" s="47" t="s">
        <v>322</v>
      </c>
      <c r="D155" s="640">
        <v>304712.70820536546</v>
      </c>
      <c r="E155" s="48"/>
      <c r="F155" s="48" t="s">
        <v>56</v>
      </c>
      <c r="G155" s="140">
        <f>I240</f>
        <v>1</v>
      </c>
      <c r="H155" s="48"/>
      <c r="I155" s="645">
        <f>+G155*D155</f>
        <v>304712.70820536546</v>
      </c>
      <c r="J155" s="4"/>
      <c r="K155" s="47"/>
      <c r="N155" s="677"/>
      <c r="O155" s="678"/>
      <c r="P155" s="684"/>
      <c r="Q155" s="676"/>
      <c r="S155" s="677"/>
      <c r="T155" s="678"/>
      <c r="U155" s="684"/>
      <c r="V155" s="676"/>
    </row>
    <row r="156" spans="1:22">
      <c r="A156" s="11" t="s">
        <v>196</v>
      </c>
      <c r="B156" s="1" t="s">
        <v>227</v>
      </c>
      <c r="C156" s="47"/>
      <c r="D156" s="640">
        <v>0</v>
      </c>
      <c r="E156" s="48"/>
      <c r="F156" s="87"/>
      <c r="G156" s="68">
        <v>1</v>
      </c>
      <c r="H156" s="48"/>
      <c r="I156" s="645">
        <f>+G156*D156</f>
        <v>0</v>
      </c>
      <c r="J156" s="4"/>
      <c r="K156" s="47"/>
      <c r="N156" s="677"/>
      <c r="O156" s="678"/>
      <c r="P156" s="684"/>
      <c r="Q156" s="676"/>
      <c r="S156" s="677"/>
      <c r="T156" s="678"/>
      <c r="U156" s="684"/>
      <c r="V156" s="676"/>
    </row>
    <row r="157" spans="1:22">
      <c r="A157" s="8">
        <v>2</v>
      </c>
      <c r="B157" s="1" t="s">
        <v>59</v>
      </c>
      <c r="C157" s="47" t="s">
        <v>203</v>
      </c>
      <c r="D157" s="640">
        <v>0</v>
      </c>
      <c r="E157" s="48"/>
      <c r="F157" s="48" t="s">
        <v>56</v>
      </c>
      <c r="G157" s="140">
        <f>+G155</f>
        <v>1</v>
      </c>
      <c r="H157" s="48"/>
      <c r="I157" s="645">
        <f t="shared" ref="I157:I166" si="3">+G157*D157</f>
        <v>0</v>
      </c>
      <c r="J157" s="4"/>
      <c r="K157" s="47"/>
      <c r="N157" s="677"/>
      <c r="O157" s="678"/>
      <c r="P157" s="684"/>
      <c r="Q157" s="676"/>
      <c r="S157" s="677"/>
      <c r="T157" s="678"/>
      <c r="U157" s="684"/>
      <c r="V157" s="676"/>
    </row>
    <row r="158" spans="1:22">
      <c r="A158" s="11" t="s">
        <v>302</v>
      </c>
      <c r="B158" s="1" t="s">
        <v>298</v>
      </c>
      <c r="C158" s="47" t="s">
        <v>299</v>
      </c>
      <c r="D158" s="640">
        <v>132279.20000000004</v>
      </c>
      <c r="E158" s="47"/>
      <c r="F158" s="47" t="s">
        <v>56</v>
      </c>
      <c r="G158" s="150">
        <f>+G155</f>
        <v>1</v>
      </c>
      <c r="H158" s="47"/>
      <c r="I158" s="646">
        <f>+G158*D158</f>
        <v>132279.20000000004</v>
      </c>
      <c r="J158" s="4"/>
      <c r="K158" s="47"/>
      <c r="N158" s="677"/>
      <c r="O158" s="678"/>
      <c r="P158" s="684"/>
      <c r="Q158" s="676"/>
      <c r="S158" s="677"/>
      <c r="T158" s="678"/>
      <c r="U158" s="684"/>
      <c r="V158" s="676"/>
    </row>
    <row r="159" spans="1:22">
      <c r="A159" s="11" t="s">
        <v>303</v>
      </c>
      <c r="B159" s="1" t="s">
        <v>300</v>
      </c>
      <c r="C159" s="47" t="s">
        <v>323</v>
      </c>
      <c r="D159" s="640">
        <v>132079.20000000004</v>
      </c>
      <c r="E159" s="47"/>
      <c r="F159" s="47" t="s">
        <v>294</v>
      </c>
      <c r="G159" s="76">
        <v>1</v>
      </c>
      <c r="H159" s="47"/>
      <c r="I159" s="646">
        <f t="shared" ref="I159:I160" si="4">+G159*D159</f>
        <v>132079.20000000004</v>
      </c>
      <c r="J159" s="4"/>
      <c r="K159" s="47"/>
      <c r="N159" s="677"/>
      <c r="O159" s="678"/>
      <c r="P159" s="684"/>
      <c r="Q159" s="676"/>
      <c r="S159" s="677"/>
      <c r="T159" s="678"/>
      <c r="U159" s="684"/>
      <c r="V159" s="676"/>
    </row>
    <row r="160" spans="1:22">
      <c r="A160" s="11" t="s">
        <v>304</v>
      </c>
      <c r="B160" s="1" t="s">
        <v>301</v>
      </c>
      <c r="C160" s="47" t="s">
        <v>325</v>
      </c>
      <c r="D160" s="646">
        <f>D158-D159</f>
        <v>200</v>
      </c>
      <c r="E160" s="47"/>
      <c r="F160" s="47" t="s">
        <v>294</v>
      </c>
      <c r="G160" s="76">
        <v>1</v>
      </c>
      <c r="H160" s="47"/>
      <c r="I160" s="646">
        <f t="shared" si="4"/>
        <v>200</v>
      </c>
      <c r="J160" s="4"/>
      <c r="K160" s="47"/>
      <c r="N160" s="677"/>
      <c r="O160" s="678"/>
      <c r="P160" s="684"/>
      <c r="Q160" s="676"/>
      <c r="S160" s="677"/>
      <c r="T160" s="678"/>
      <c r="U160" s="684"/>
      <c r="V160" s="676"/>
    </row>
    <row r="161" spans="1:22">
      <c r="A161" s="8">
        <v>3</v>
      </c>
      <c r="B161" s="1" t="s">
        <v>60</v>
      </c>
      <c r="C161" s="47" t="s">
        <v>204</v>
      </c>
      <c r="D161" s="640">
        <v>862906.52693503443</v>
      </c>
      <c r="E161" s="48"/>
      <c r="F161" s="48" t="s">
        <v>48</v>
      </c>
      <c r="G161" s="140">
        <f>+G97</f>
        <v>1</v>
      </c>
      <c r="H161" s="48"/>
      <c r="I161" s="645">
        <f t="shared" si="3"/>
        <v>862906.52693503443</v>
      </c>
      <c r="J161" s="48"/>
      <c r="K161" s="47" t="s">
        <v>2</v>
      </c>
      <c r="N161" s="677"/>
      <c r="O161" s="678"/>
      <c r="P161" s="684"/>
      <c r="Q161" s="676"/>
      <c r="S161" s="677"/>
      <c r="T161" s="678"/>
      <c r="U161" s="684"/>
      <c r="V161" s="676"/>
    </row>
    <row r="162" spans="1:22">
      <c r="A162" s="8">
        <v>4</v>
      </c>
      <c r="B162" s="1" t="s">
        <v>61</v>
      </c>
      <c r="C162" s="47"/>
      <c r="D162" s="640">
        <v>0</v>
      </c>
      <c r="E162" s="48"/>
      <c r="F162" s="28" t="str">
        <f>+F161</f>
        <v>W/S</v>
      </c>
      <c r="G162" s="140">
        <f>+G161</f>
        <v>1</v>
      </c>
      <c r="H162" s="48"/>
      <c r="I162" s="645">
        <f t="shared" si="3"/>
        <v>0</v>
      </c>
      <c r="J162" s="48"/>
      <c r="K162" s="47"/>
      <c r="N162" s="677"/>
      <c r="O162" s="678"/>
      <c r="P162" s="684"/>
      <c r="Q162" s="676"/>
      <c r="S162" s="677"/>
      <c r="T162" s="678"/>
      <c r="U162" s="684"/>
      <c r="V162" s="676"/>
    </row>
    <row r="163" spans="1:22">
      <c r="A163" s="8">
        <v>5</v>
      </c>
      <c r="B163" s="1" t="s">
        <v>228</v>
      </c>
      <c r="C163" s="47"/>
      <c r="D163" s="640">
        <v>25186.581953790093</v>
      </c>
      <c r="E163" s="48"/>
      <c r="F163" s="28" t="str">
        <f>+F162</f>
        <v>W/S</v>
      </c>
      <c r="G163" s="140">
        <f>+G162</f>
        <v>1</v>
      </c>
      <c r="H163" s="48"/>
      <c r="I163" s="645">
        <f t="shared" si="3"/>
        <v>25186.581953790093</v>
      </c>
      <c r="J163" s="48"/>
      <c r="K163" s="47"/>
      <c r="N163" s="677"/>
      <c r="O163" s="678"/>
      <c r="P163" s="684"/>
      <c r="Q163" s="676"/>
      <c r="S163" s="677"/>
      <c r="T163" s="678"/>
      <c r="U163" s="684"/>
      <c r="V163" s="676"/>
    </row>
    <row r="164" spans="1:22">
      <c r="A164" s="8" t="s">
        <v>174</v>
      </c>
      <c r="B164" s="1" t="s">
        <v>229</v>
      </c>
      <c r="C164" s="47"/>
      <c r="D164" s="640">
        <f>D163</f>
        <v>25186.581953790093</v>
      </c>
      <c r="E164" s="48"/>
      <c r="F164" s="151" t="str">
        <f>+F155</f>
        <v>TE</v>
      </c>
      <c r="G164" s="150">
        <f>+G155</f>
        <v>1</v>
      </c>
      <c r="H164" s="48"/>
      <c r="I164" s="645">
        <f>+G164*D164</f>
        <v>25186.581953790093</v>
      </c>
      <c r="J164" s="48"/>
      <c r="K164" s="47"/>
      <c r="N164" s="677"/>
      <c r="O164" s="678"/>
      <c r="P164" s="684"/>
      <c r="Q164" s="676"/>
      <c r="S164" s="677"/>
      <c r="T164" s="678"/>
      <c r="U164" s="684"/>
      <c r="V164" s="676"/>
    </row>
    <row r="165" spans="1:22">
      <c r="A165" s="8">
        <v>6</v>
      </c>
      <c r="B165" s="1" t="s">
        <v>49</v>
      </c>
      <c r="C165" s="36" t="str">
        <f>+C98</f>
        <v>356.1</v>
      </c>
      <c r="D165" s="640">
        <v>0</v>
      </c>
      <c r="E165" s="48"/>
      <c r="F165" s="48" t="s">
        <v>91</v>
      </c>
      <c r="G165" s="140">
        <f>+G98</f>
        <v>0</v>
      </c>
      <c r="H165" s="48"/>
      <c r="I165" s="645">
        <f t="shared" si="3"/>
        <v>0</v>
      </c>
      <c r="J165" s="48"/>
      <c r="K165" s="47"/>
      <c r="N165" s="677"/>
      <c r="O165" s="678"/>
      <c r="P165" s="684"/>
      <c r="Q165" s="676"/>
      <c r="S165" s="677"/>
      <c r="T165" s="678"/>
      <c r="U165" s="684"/>
      <c r="V165" s="676"/>
    </row>
    <row r="166" spans="1:22" ht="16.5" thickBot="1">
      <c r="A166" s="8">
        <v>7</v>
      </c>
      <c r="B166" s="1" t="s">
        <v>62</v>
      </c>
      <c r="C166" s="47"/>
      <c r="D166" s="641">
        <v>0</v>
      </c>
      <c r="E166" s="47"/>
      <c r="F166" s="47" t="s">
        <v>2</v>
      </c>
      <c r="G166" s="76">
        <v>1</v>
      </c>
      <c r="H166" s="47"/>
      <c r="I166" s="650">
        <f t="shared" si="3"/>
        <v>0</v>
      </c>
      <c r="J166" s="48"/>
      <c r="K166" s="47"/>
      <c r="N166" s="677"/>
      <c r="O166" s="678"/>
      <c r="P166" s="684"/>
      <c r="Q166" s="676"/>
      <c r="S166" s="677"/>
      <c r="T166" s="678"/>
      <c r="U166" s="684"/>
      <c r="V166" s="676"/>
    </row>
    <row r="167" spans="1:22">
      <c r="A167" s="11">
        <v>8</v>
      </c>
      <c r="B167" s="1" t="s">
        <v>362</v>
      </c>
      <c r="C167" s="47"/>
      <c r="D167" s="646">
        <f>+D155-D156-D157-D158+D159+D160+D161-D162-D163+D164+D165+D166</f>
        <v>1167619.2351404</v>
      </c>
      <c r="E167" s="47"/>
      <c r="F167" s="47"/>
      <c r="G167" s="47"/>
      <c r="H167" s="47"/>
      <c r="I167" s="646">
        <f>+I155-I156-I157-I158+I159+I160+I161-I162-I163+I164+I165+I166</f>
        <v>1167619.2351404</v>
      </c>
      <c r="J167" s="47"/>
      <c r="K167" s="47"/>
      <c r="N167" s="677"/>
      <c r="O167" s="678"/>
      <c r="P167" s="684"/>
      <c r="Q167" s="676"/>
      <c r="S167" s="677"/>
      <c r="T167" s="678"/>
      <c r="U167" s="684"/>
      <c r="V167" s="676"/>
    </row>
    <row r="168" spans="1:22">
      <c r="A168" s="8"/>
      <c r="B168" s="42"/>
      <c r="C168" s="47"/>
      <c r="E168" s="48"/>
      <c r="F168" s="48"/>
      <c r="G168" s="48"/>
      <c r="H168" s="48"/>
      <c r="I168" s="651"/>
      <c r="J168" s="48"/>
      <c r="K168" s="47"/>
      <c r="N168" s="677"/>
      <c r="O168" s="678"/>
      <c r="P168" s="684"/>
      <c r="Q168" s="676"/>
      <c r="S168" s="677"/>
      <c r="T168" s="678"/>
      <c r="U168" s="684"/>
      <c r="V168" s="676"/>
    </row>
    <row r="169" spans="1:22">
      <c r="A169" s="8"/>
      <c r="B169" s="1" t="s">
        <v>275</v>
      </c>
      <c r="C169" s="47"/>
      <c r="D169" s="48"/>
      <c r="E169" s="48"/>
      <c r="F169" s="48"/>
      <c r="G169" s="48"/>
      <c r="H169" s="48"/>
      <c r="I169" s="651"/>
      <c r="J169" s="48"/>
      <c r="K169" s="47"/>
      <c r="N169" s="677"/>
      <c r="O169" s="678"/>
      <c r="P169" s="684"/>
      <c r="Q169" s="676"/>
      <c r="S169" s="677"/>
      <c r="T169" s="678"/>
      <c r="U169" s="684"/>
      <c r="V169" s="676"/>
    </row>
    <row r="170" spans="1:22">
      <c r="A170" s="8">
        <v>9</v>
      </c>
      <c r="B170" s="145" t="str">
        <f>+B155</f>
        <v xml:space="preserve">  Transmission </v>
      </c>
      <c r="C170" s="47" t="s">
        <v>335</v>
      </c>
      <c r="D170" s="640">
        <f>'WP1 - Cost Support'!I22-'WP1 - Cost Support'!I10</f>
        <v>1142015.5223389976</v>
      </c>
      <c r="E170" s="48"/>
      <c r="F170" s="48" t="s">
        <v>11</v>
      </c>
      <c r="G170" s="140">
        <f>+G120</f>
        <v>1</v>
      </c>
      <c r="H170" s="48"/>
      <c r="I170" s="645">
        <f>+G170*D170</f>
        <v>1142015.5223389976</v>
      </c>
      <c r="J170" s="48"/>
      <c r="K170" s="70"/>
      <c r="N170" s="677"/>
      <c r="O170" s="678"/>
      <c r="P170" s="684"/>
      <c r="Q170" s="676"/>
      <c r="S170" s="677"/>
      <c r="T170" s="678"/>
      <c r="U170" s="684"/>
      <c r="V170" s="676"/>
    </row>
    <row r="171" spans="1:22">
      <c r="A171" s="8">
        <v>10</v>
      </c>
      <c r="B171" s="1" t="s">
        <v>47</v>
      </c>
      <c r="C171" s="47" t="s">
        <v>276</v>
      </c>
      <c r="D171" s="640">
        <f>'WP1 - Cost Support'!J22-'WP1 - Cost Support'!J10</f>
        <v>15490.923293999982</v>
      </c>
      <c r="E171" s="48"/>
      <c r="F171" s="48" t="s">
        <v>48</v>
      </c>
      <c r="G171" s="140">
        <f>+G161</f>
        <v>1</v>
      </c>
      <c r="H171" s="48"/>
      <c r="I171" s="645">
        <f>+G171*D171</f>
        <v>15490.923293999982</v>
      </c>
      <c r="J171" s="48"/>
      <c r="K171" s="70"/>
      <c r="N171" s="677"/>
      <c r="O171" s="678"/>
      <c r="P171" s="684"/>
      <c r="Q171" s="676"/>
      <c r="S171" s="677"/>
      <c r="T171" s="678"/>
      <c r="U171" s="684"/>
      <c r="V171" s="676"/>
    </row>
    <row r="172" spans="1:22">
      <c r="A172" s="8">
        <v>11</v>
      </c>
      <c r="B172" s="145" t="str">
        <f>+B165</f>
        <v xml:space="preserve">  Common</v>
      </c>
      <c r="C172" s="47" t="s">
        <v>205</v>
      </c>
      <c r="D172" s="640">
        <v>0</v>
      </c>
      <c r="E172" s="48"/>
      <c r="F172" s="48" t="s">
        <v>91</v>
      </c>
      <c r="G172" s="140">
        <f>+G165</f>
        <v>0</v>
      </c>
      <c r="H172" s="48"/>
      <c r="I172" s="645">
        <f>+G172*D172</f>
        <v>0</v>
      </c>
      <c r="J172" s="48"/>
      <c r="K172" s="70"/>
      <c r="N172" s="677"/>
      <c r="O172" s="678"/>
      <c r="P172" s="684"/>
      <c r="Q172" s="676"/>
      <c r="S172" s="677"/>
      <c r="T172" s="678"/>
      <c r="U172" s="684"/>
      <c r="V172" s="676"/>
    </row>
    <row r="173" spans="1:22" ht="16.5" thickBot="1">
      <c r="A173" s="11" t="s">
        <v>305</v>
      </c>
      <c r="B173" s="1" t="s">
        <v>306</v>
      </c>
      <c r="C173" s="47" t="s">
        <v>324</v>
      </c>
      <c r="D173" s="641">
        <v>0</v>
      </c>
      <c r="E173" s="47"/>
      <c r="F173" s="47" t="s">
        <v>294</v>
      </c>
      <c r="G173" s="76">
        <v>1</v>
      </c>
      <c r="H173" s="47"/>
      <c r="I173" s="650">
        <f>+G173*D173</f>
        <v>0</v>
      </c>
      <c r="J173" s="48"/>
      <c r="K173" s="70"/>
      <c r="N173" s="677"/>
      <c r="O173" s="678"/>
      <c r="P173" s="684"/>
      <c r="Q173" s="676"/>
      <c r="S173" s="677"/>
      <c r="T173" s="678"/>
      <c r="U173" s="684"/>
      <c r="V173" s="676"/>
    </row>
    <row r="174" spans="1:22">
      <c r="A174" s="8">
        <v>12</v>
      </c>
      <c r="B174" s="1" t="s">
        <v>327</v>
      </c>
      <c r="C174" s="47"/>
      <c r="D174" s="645">
        <f>SUM(D170:D173)</f>
        <v>1157506.4456329977</v>
      </c>
      <c r="E174" s="48"/>
      <c r="F174" s="48"/>
      <c r="G174" s="48"/>
      <c r="H174" s="48"/>
      <c r="I174" s="645">
        <f>SUM(I170:I173)</f>
        <v>1157506.4456329977</v>
      </c>
      <c r="J174" s="48"/>
      <c r="K174" s="47"/>
      <c r="N174" s="677"/>
      <c r="O174" s="678"/>
      <c r="P174" s="684"/>
      <c r="Q174" s="676"/>
      <c r="S174" s="677"/>
      <c r="T174" s="678"/>
      <c r="U174" s="684"/>
      <c r="V174" s="676"/>
    </row>
    <row r="175" spans="1:22">
      <c r="A175" s="8"/>
      <c r="B175" s="1"/>
      <c r="C175" s="47"/>
      <c r="D175" s="48"/>
      <c r="E175" s="48"/>
      <c r="F175" s="48"/>
      <c r="G175" s="48"/>
      <c r="H175" s="48"/>
      <c r="I175" s="651"/>
      <c r="J175" s="48"/>
      <c r="K175" s="47"/>
      <c r="N175" s="677"/>
      <c r="O175" s="678"/>
      <c r="P175" s="684"/>
      <c r="Q175" s="676"/>
      <c r="S175" s="677"/>
      <c r="T175" s="678"/>
      <c r="U175" s="684"/>
      <c r="V175" s="676"/>
    </row>
    <row r="176" spans="1:22">
      <c r="A176" s="8" t="s">
        <v>2</v>
      </c>
      <c r="B176" s="1" t="s">
        <v>230</v>
      </c>
      <c r="C176" s="42"/>
      <c r="D176" s="48"/>
      <c r="E176" s="48"/>
      <c r="F176" s="48"/>
      <c r="G176" s="48"/>
      <c r="H176" s="48"/>
      <c r="I176" s="651"/>
      <c r="J176" s="48"/>
      <c r="K176" s="47"/>
      <c r="N176" s="677"/>
      <c r="O176" s="678"/>
      <c r="P176" s="684"/>
      <c r="Q176" s="676"/>
      <c r="S176" s="677"/>
      <c r="T176" s="678"/>
      <c r="U176" s="684"/>
      <c r="V176" s="676"/>
    </row>
    <row r="177" spans="1:22">
      <c r="A177" s="8"/>
      <c r="B177" s="1" t="s">
        <v>63</v>
      </c>
      <c r="C177" s="42"/>
      <c r="E177" s="48"/>
      <c r="F177" s="48"/>
      <c r="H177" s="48"/>
      <c r="I177" s="651"/>
      <c r="J177" s="48"/>
      <c r="K177" s="70"/>
      <c r="N177" s="677"/>
      <c r="O177" s="678"/>
      <c r="P177" s="684"/>
      <c r="Q177" s="676"/>
      <c r="S177" s="677"/>
      <c r="T177" s="678"/>
      <c r="U177" s="684"/>
      <c r="V177" s="676"/>
    </row>
    <row r="178" spans="1:22">
      <c r="A178" s="8">
        <v>13</v>
      </c>
      <c r="B178" s="1" t="s">
        <v>64</v>
      </c>
      <c r="C178" s="47" t="s">
        <v>187</v>
      </c>
      <c r="D178" s="640">
        <v>27869.052405980034</v>
      </c>
      <c r="E178" s="48"/>
      <c r="F178" s="48" t="s">
        <v>48</v>
      </c>
      <c r="G178" s="129">
        <f>+G171</f>
        <v>1</v>
      </c>
      <c r="H178" s="48"/>
      <c r="I178" s="645">
        <f>+G178*D178</f>
        <v>27869.052405980034</v>
      </c>
      <c r="J178" s="48"/>
      <c r="K178" s="70"/>
      <c r="N178" s="677"/>
      <c r="O178" s="678"/>
      <c r="P178" s="684"/>
      <c r="Q178" s="681"/>
      <c r="S178" s="677"/>
      <c r="T178" s="678"/>
      <c r="U178" s="684"/>
      <c r="V178" s="681"/>
    </row>
    <row r="179" spans="1:22">
      <c r="A179" s="8">
        <v>14</v>
      </c>
      <c r="B179" s="1" t="s">
        <v>65</v>
      </c>
      <c r="C179" s="36" t="str">
        <f>+C178</f>
        <v>263.i</v>
      </c>
      <c r="D179" s="640">
        <v>0</v>
      </c>
      <c r="E179" s="48"/>
      <c r="F179" s="28" t="str">
        <f>+F178</f>
        <v>W/S</v>
      </c>
      <c r="G179" s="129">
        <f>+G178</f>
        <v>1</v>
      </c>
      <c r="H179" s="48"/>
      <c r="I179" s="645">
        <f>+G179*D179</f>
        <v>0</v>
      </c>
      <c r="J179" s="48"/>
      <c r="K179" s="70"/>
      <c r="N179" s="677"/>
      <c r="O179" s="678"/>
      <c r="P179" s="684"/>
      <c r="Q179" s="676"/>
      <c r="S179" s="677"/>
      <c r="T179" s="678"/>
      <c r="U179" s="684"/>
      <c r="V179" s="676"/>
    </row>
    <row r="180" spans="1:22">
      <c r="A180" s="8">
        <v>15</v>
      </c>
      <c r="B180" s="1" t="s">
        <v>66</v>
      </c>
      <c r="C180" s="47" t="s">
        <v>2</v>
      </c>
      <c r="E180" s="48"/>
      <c r="F180" s="48"/>
      <c r="H180" s="48"/>
      <c r="I180" s="651"/>
      <c r="J180" s="48"/>
      <c r="K180" s="70"/>
      <c r="N180" s="677"/>
      <c r="O180" s="678"/>
      <c r="P180" s="684"/>
      <c r="Q180" s="676"/>
      <c r="S180" s="677"/>
      <c r="T180" s="678"/>
      <c r="U180" s="684"/>
      <c r="V180" s="676"/>
    </row>
    <row r="181" spans="1:22">
      <c r="A181" s="8">
        <v>16</v>
      </c>
      <c r="B181" s="1" t="s">
        <v>67</v>
      </c>
      <c r="C181" s="47" t="s">
        <v>187</v>
      </c>
      <c r="D181" s="640">
        <v>656453</v>
      </c>
      <c r="E181" s="48"/>
      <c r="F181" s="48" t="s">
        <v>57</v>
      </c>
      <c r="G181" s="129">
        <f>+G91</f>
        <v>1</v>
      </c>
      <c r="H181" s="48"/>
      <c r="I181" s="645">
        <f>+G181*D181</f>
        <v>656453</v>
      </c>
      <c r="J181" s="48"/>
      <c r="K181" s="70"/>
      <c r="N181" s="677"/>
      <c r="O181" s="678"/>
      <c r="P181" s="684"/>
      <c r="Q181" s="676"/>
      <c r="S181" s="677"/>
      <c r="T181" s="678"/>
      <c r="U181" s="684"/>
      <c r="V181" s="676"/>
    </row>
    <row r="182" spans="1:22">
      <c r="A182" s="8">
        <v>17</v>
      </c>
      <c r="B182" s="1" t="s">
        <v>68</v>
      </c>
      <c r="C182" s="47" t="s">
        <v>187</v>
      </c>
      <c r="D182" s="640">
        <v>0</v>
      </c>
      <c r="E182" s="48"/>
      <c r="F182" s="36" t="str">
        <f>+F110</f>
        <v>NA</v>
      </c>
      <c r="G182" s="89"/>
      <c r="H182" s="48"/>
      <c r="I182" s="651">
        <v>0</v>
      </c>
      <c r="J182" s="48"/>
      <c r="K182" s="70"/>
      <c r="N182" s="677"/>
      <c r="O182" s="678"/>
      <c r="P182" s="684"/>
      <c r="Q182" s="676"/>
      <c r="S182" s="677"/>
      <c r="T182" s="678"/>
      <c r="U182" s="684"/>
      <c r="V182" s="676"/>
    </row>
    <row r="183" spans="1:22">
      <c r="A183" s="8">
        <v>18</v>
      </c>
      <c r="B183" s="1" t="s">
        <v>69</v>
      </c>
      <c r="C183" s="36" t="str">
        <f>+C182</f>
        <v>263.i</v>
      </c>
      <c r="D183" s="640">
        <v>0</v>
      </c>
      <c r="E183" s="48"/>
      <c r="F183" s="28" t="str">
        <f>+F181</f>
        <v>GP</v>
      </c>
      <c r="G183" s="129">
        <f>+G181</f>
        <v>1</v>
      </c>
      <c r="H183" s="48"/>
      <c r="I183" s="645">
        <f>+G183*D183</f>
        <v>0</v>
      </c>
      <c r="J183" s="48"/>
      <c r="K183" s="70"/>
      <c r="N183" s="677"/>
      <c r="O183" s="678"/>
      <c r="P183" s="684"/>
      <c r="Q183" s="676"/>
      <c r="S183" s="677"/>
      <c r="T183" s="678"/>
      <c r="U183" s="684"/>
      <c r="V183" s="676"/>
    </row>
    <row r="184" spans="1:22" ht="16.5" thickBot="1">
      <c r="A184" s="8">
        <v>19</v>
      </c>
      <c r="B184" s="1" t="s">
        <v>70</v>
      </c>
      <c r="C184" s="47"/>
      <c r="D184" s="641">
        <v>0</v>
      </c>
      <c r="E184" s="48"/>
      <c r="F184" s="48" t="s">
        <v>57</v>
      </c>
      <c r="G184" s="129">
        <f>+G181</f>
        <v>1</v>
      </c>
      <c r="H184" s="48"/>
      <c r="I184" s="652">
        <f>+G184*D184</f>
        <v>0</v>
      </c>
      <c r="J184" s="48"/>
      <c r="K184" s="70"/>
      <c r="N184" s="677"/>
      <c r="O184" s="678"/>
      <c r="P184" s="684"/>
      <c r="Q184" s="676"/>
      <c r="S184" s="677"/>
      <c r="T184" s="678"/>
      <c r="U184" s="684"/>
      <c r="V184" s="676"/>
    </row>
    <row r="185" spans="1:22">
      <c r="A185" s="8">
        <v>20</v>
      </c>
      <c r="B185" s="1" t="s">
        <v>71</v>
      </c>
      <c r="C185" s="47"/>
      <c r="D185" s="645">
        <f>SUM(D178:D184)</f>
        <v>684322.05240598007</v>
      </c>
      <c r="E185" s="48"/>
      <c r="F185" s="48"/>
      <c r="G185" s="53"/>
      <c r="H185" s="48"/>
      <c r="I185" s="645">
        <f>SUM(I178:I184)</f>
        <v>684322.05240598007</v>
      </c>
      <c r="J185" s="48"/>
      <c r="K185" s="47"/>
      <c r="N185" s="677"/>
      <c r="O185" s="678"/>
      <c r="P185" s="684"/>
      <c r="Q185" s="676"/>
      <c r="S185" s="677"/>
      <c r="T185" s="678"/>
      <c r="U185" s="684"/>
      <c r="V185" s="676"/>
    </row>
    <row r="186" spans="1:22">
      <c r="A186" s="8"/>
      <c r="B186" s="1"/>
      <c r="C186" s="47"/>
      <c r="D186" s="48"/>
      <c r="E186" s="48"/>
      <c r="F186" s="48"/>
      <c r="G186" s="53"/>
      <c r="H186" s="48"/>
      <c r="I186" s="651"/>
      <c r="J186" s="48"/>
      <c r="K186" s="47"/>
      <c r="N186" s="677"/>
      <c r="O186" s="678"/>
      <c r="P186" s="684"/>
      <c r="Q186" s="676"/>
      <c r="S186" s="677"/>
      <c r="T186" s="678"/>
      <c r="U186" s="684"/>
      <c r="V186" s="676"/>
    </row>
    <row r="187" spans="1:22">
      <c r="A187" s="8" t="s">
        <v>2</v>
      </c>
      <c r="B187" s="1" t="s">
        <v>72</v>
      </c>
      <c r="C187" s="47" t="s">
        <v>231</v>
      </c>
      <c r="D187" s="48"/>
      <c r="E187" s="48"/>
      <c r="G187" s="19"/>
      <c r="H187" s="48"/>
      <c r="I187" s="651"/>
      <c r="J187" s="48"/>
      <c r="N187" s="677"/>
      <c r="O187" s="678"/>
      <c r="P187" s="686"/>
      <c r="Q187" s="676"/>
      <c r="S187" s="677"/>
      <c r="T187" s="678"/>
      <c r="U187" s="684"/>
      <c r="V187" s="676"/>
    </row>
    <row r="188" spans="1:22">
      <c r="A188" s="8">
        <v>21</v>
      </c>
      <c r="B188" s="17" t="s">
        <v>376</v>
      </c>
      <c r="C188" s="47"/>
      <c r="D188" s="153">
        <f>IF(D312&gt;0,(1-((1-D313)*(1-D312))/(1-D313*D312*D314)),0)</f>
        <v>0.24870999999999999</v>
      </c>
      <c r="E188" s="48"/>
      <c r="G188" s="19"/>
      <c r="H188" s="48"/>
      <c r="I188" s="651"/>
      <c r="J188" s="48"/>
      <c r="N188" s="677"/>
      <c r="O188" s="678"/>
      <c r="P188" s="686"/>
      <c r="Q188" s="676"/>
      <c r="S188" s="677"/>
      <c r="T188" s="678"/>
      <c r="U188" s="684"/>
      <c r="V188" s="676"/>
    </row>
    <row r="189" spans="1:22">
      <c r="A189" s="8">
        <v>22</v>
      </c>
      <c r="B189" s="42" t="s">
        <v>159</v>
      </c>
      <c r="C189" s="47"/>
      <c r="D189" s="153">
        <f>IF(I271&gt;0,(D188/(1-D188))*(1-I268/I271),0)</f>
        <v>0.24464156022312142</v>
      </c>
      <c r="E189" s="48"/>
      <c r="G189" s="19"/>
      <c r="H189" s="48"/>
      <c r="I189" s="651"/>
      <c r="J189" s="48"/>
      <c r="N189" s="677"/>
      <c r="O189" s="678"/>
      <c r="P189" s="686"/>
      <c r="Q189" s="676"/>
      <c r="S189" s="677"/>
      <c r="T189" s="678"/>
      <c r="U189" s="684"/>
      <c r="V189" s="676"/>
    </row>
    <row r="190" spans="1:22">
      <c r="A190" s="8"/>
      <c r="B190" s="1" t="s">
        <v>219</v>
      </c>
      <c r="C190" s="47"/>
      <c r="D190" s="48"/>
      <c r="E190" s="48"/>
      <c r="G190" s="19"/>
      <c r="H190" s="48"/>
      <c r="I190" s="651"/>
      <c r="J190" s="48"/>
      <c r="N190" s="677"/>
      <c r="O190" s="678"/>
      <c r="P190" s="686"/>
      <c r="Q190" s="676"/>
      <c r="S190" s="677"/>
      <c r="T190" s="678"/>
      <c r="U190" s="684"/>
      <c r="V190" s="676"/>
    </row>
    <row r="191" spans="1:22">
      <c r="A191" s="8"/>
      <c r="B191" s="1" t="s">
        <v>161</v>
      </c>
      <c r="C191" s="47"/>
      <c r="D191" s="48"/>
      <c r="E191" s="48"/>
      <c r="G191" s="19"/>
      <c r="H191" s="48"/>
      <c r="I191" s="651"/>
      <c r="J191" s="48"/>
      <c r="N191" s="677"/>
      <c r="O191" s="678"/>
      <c r="P191" s="686"/>
      <c r="Q191" s="676"/>
      <c r="S191" s="677"/>
      <c r="T191" s="678"/>
      <c r="U191" s="684"/>
      <c r="V191" s="676"/>
    </row>
    <row r="192" spans="1:22">
      <c r="A192" s="8">
        <v>23</v>
      </c>
      <c r="B192" s="17" t="s">
        <v>160</v>
      </c>
      <c r="C192" s="47"/>
      <c r="D192" s="154">
        <f>IF(D188&gt;0,1/(1-D188),0)</f>
        <v>1.3310439377603855</v>
      </c>
      <c r="E192" s="48"/>
      <c r="G192" s="19"/>
      <c r="H192" s="48"/>
      <c r="I192" s="651"/>
      <c r="J192" s="48"/>
      <c r="N192" s="677"/>
      <c r="O192" s="678"/>
      <c r="P192" s="686"/>
      <c r="Q192" s="676"/>
      <c r="S192" s="677"/>
      <c r="T192" s="678"/>
      <c r="U192" s="684"/>
      <c r="V192" s="676"/>
    </row>
    <row r="193" spans="1:22">
      <c r="A193" s="8">
        <v>24</v>
      </c>
      <c r="B193" s="1" t="s">
        <v>377</v>
      </c>
      <c r="C193" s="47"/>
      <c r="D193" s="640">
        <v>0</v>
      </c>
      <c r="E193" s="48"/>
      <c r="G193" s="19"/>
      <c r="H193" s="48"/>
      <c r="I193" s="651"/>
      <c r="J193" s="48"/>
      <c r="N193" s="677"/>
      <c r="O193" s="678"/>
      <c r="P193" s="686"/>
      <c r="Q193" s="676"/>
      <c r="S193" s="677"/>
      <c r="T193" s="678"/>
      <c r="U193" s="684"/>
      <c r="V193" s="676"/>
    </row>
    <row r="194" spans="1:22">
      <c r="A194" s="11" t="s">
        <v>347</v>
      </c>
      <c r="B194" s="1" t="s">
        <v>378</v>
      </c>
      <c r="C194" s="171" t="s">
        <v>406</v>
      </c>
      <c r="D194" s="640">
        <f>'Att 2 Excess Deficient Summary'!E25</f>
        <v>0</v>
      </c>
      <c r="E194" s="48"/>
      <c r="G194" s="19"/>
      <c r="H194" s="48"/>
      <c r="I194" s="651"/>
      <c r="J194" s="48"/>
      <c r="N194" s="677"/>
      <c r="O194" s="678"/>
      <c r="P194" s="686"/>
      <c r="Q194" s="676"/>
      <c r="S194" s="677"/>
      <c r="T194" s="678"/>
      <c r="U194" s="684"/>
      <c r="V194" s="676"/>
    </row>
    <row r="195" spans="1:22">
      <c r="A195" s="11" t="s">
        <v>348</v>
      </c>
      <c r="B195" s="1" t="s">
        <v>379</v>
      </c>
      <c r="C195" s="171"/>
      <c r="D195" s="640">
        <f>'WP3 - Perm Tax Diff'!G18</f>
        <v>9071.3637176990087</v>
      </c>
      <c r="E195" s="48"/>
      <c r="G195" s="19"/>
      <c r="H195" s="48"/>
      <c r="I195" s="651"/>
      <c r="J195" s="48"/>
      <c r="N195" s="677"/>
      <c r="O195" s="678"/>
      <c r="P195" s="684"/>
      <c r="Q195" s="676"/>
      <c r="S195" s="677"/>
      <c r="T195" s="678"/>
      <c r="U195" s="684"/>
      <c r="V195" s="676"/>
    </row>
    <row r="196" spans="1:22">
      <c r="A196" s="8">
        <v>25</v>
      </c>
      <c r="B196" s="17" t="s">
        <v>380</v>
      </c>
      <c r="C196" s="172"/>
      <c r="D196" s="663">
        <f>D189*D202*D315</f>
        <v>541999.06135893834</v>
      </c>
      <c r="E196" s="48"/>
      <c r="F196" s="48" t="s">
        <v>44</v>
      </c>
      <c r="G196" s="53"/>
      <c r="H196" s="48"/>
      <c r="I196" s="645">
        <f>D189*I202*D315</f>
        <v>541999.06135893834</v>
      </c>
      <c r="J196" s="48"/>
      <c r="K196" s="91" t="s">
        <v>2</v>
      </c>
      <c r="N196" s="677"/>
      <c r="O196" s="678"/>
      <c r="P196" s="684"/>
      <c r="Q196" s="676"/>
      <c r="S196" s="677"/>
      <c r="T196" s="678"/>
      <c r="U196" s="684"/>
      <c r="V196" s="676"/>
    </row>
    <row r="197" spans="1:22">
      <c r="A197" s="8">
        <v>26</v>
      </c>
      <c r="B197" s="42" t="s">
        <v>381</v>
      </c>
      <c r="C197" s="172" t="s">
        <v>382</v>
      </c>
      <c r="D197" s="640">
        <v>0</v>
      </c>
      <c r="E197" s="48"/>
      <c r="F197" s="41" t="s">
        <v>54</v>
      </c>
      <c r="G197" s="129">
        <f>G107</f>
        <v>1</v>
      </c>
      <c r="H197" s="48"/>
      <c r="I197" s="647">
        <f>G197*D197</f>
        <v>0</v>
      </c>
      <c r="J197" s="48"/>
      <c r="K197" s="91"/>
      <c r="N197" s="677"/>
      <c r="O197" s="678"/>
      <c r="P197" s="684"/>
      <c r="Q197" s="676"/>
      <c r="S197" s="677"/>
      <c r="T197" s="678"/>
      <c r="U197" s="684"/>
      <c r="V197" s="676"/>
    </row>
    <row r="198" spans="1:22">
      <c r="A198" s="11" t="s">
        <v>349</v>
      </c>
      <c r="B198" s="1" t="s">
        <v>396</v>
      </c>
      <c r="C198" s="172" t="s">
        <v>407</v>
      </c>
      <c r="D198" s="640">
        <f>'Att 2 Excess Deficient Summary'!G25</f>
        <v>0</v>
      </c>
      <c r="E198" s="47"/>
      <c r="F198" s="42" t="s">
        <v>54</v>
      </c>
      <c r="G198" s="155">
        <f>+G197</f>
        <v>1</v>
      </c>
      <c r="H198" s="47"/>
      <c r="I198" s="653">
        <f t="shared" ref="I198" si="5">G198*D198</f>
        <v>0</v>
      </c>
      <c r="J198" s="48"/>
      <c r="K198" s="91"/>
      <c r="N198" s="677"/>
      <c r="O198" s="678"/>
      <c r="P198" s="684"/>
      <c r="Q198" s="676"/>
      <c r="S198" s="677"/>
      <c r="T198" s="678"/>
      <c r="U198" s="684"/>
      <c r="V198" s="676"/>
    </row>
    <row r="199" spans="1:22" ht="16.5" thickBot="1">
      <c r="A199" s="11" t="s">
        <v>350</v>
      </c>
      <c r="B199" s="42" t="s">
        <v>383</v>
      </c>
      <c r="C199" s="90"/>
      <c r="D199" s="641">
        <f>'WP3 - Perm Tax Diff'!G22</f>
        <v>12074.38368366278</v>
      </c>
      <c r="E199" s="47"/>
      <c r="F199" s="42" t="s">
        <v>54</v>
      </c>
      <c r="G199" s="155">
        <f>+G197</f>
        <v>1</v>
      </c>
      <c r="H199" s="47"/>
      <c r="I199" s="650">
        <f>G199*D199</f>
        <v>12074.38368366278</v>
      </c>
      <c r="J199" s="48"/>
      <c r="K199" s="91"/>
      <c r="N199" s="677"/>
      <c r="O199" s="678"/>
      <c r="P199" s="684"/>
      <c r="Q199" s="676"/>
      <c r="S199" s="677"/>
      <c r="T199" s="678"/>
      <c r="U199" s="684"/>
      <c r="V199" s="676"/>
    </row>
    <row r="200" spans="1:22">
      <c r="A200" s="8">
        <v>27</v>
      </c>
      <c r="B200" s="17" t="s">
        <v>384</v>
      </c>
      <c r="C200" s="42" t="s">
        <v>360</v>
      </c>
      <c r="D200" s="644">
        <f>+D196+D197+D198+D199</f>
        <v>554073.44504260109</v>
      </c>
      <c r="E200" s="47"/>
      <c r="F200" s="47" t="s">
        <v>2</v>
      </c>
      <c r="G200" s="93" t="s">
        <v>2</v>
      </c>
      <c r="H200" s="47"/>
      <c r="I200" s="644">
        <f>+I196+I197+I198+I199</f>
        <v>554073.44504260109</v>
      </c>
      <c r="J200" s="48"/>
      <c r="K200" s="47"/>
      <c r="N200" s="677"/>
      <c r="O200" s="678"/>
      <c r="P200" s="684"/>
      <c r="Q200" s="676"/>
      <c r="S200" s="677"/>
      <c r="T200" s="678"/>
      <c r="U200" s="684"/>
      <c r="V200" s="676"/>
    </row>
    <row r="201" spans="1:22">
      <c r="A201" s="8" t="s">
        <v>2</v>
      </c>
      <c r="B201" s="42"/>
      <c r="C201" s="94"/>
      <c r="D201" s="86"/>
      <c r="E201" s="48"/>
      <c r="F201" s="48"/>
      <c r="G201" s="53"/>
      <c r="H201" s="48"/>
      <c r="I201" s="651"/>
      <c r="J201" s="48"/>
      <c r="K201" s="47"/>
      <c r="N201" s="677"/>
      <c r="O201" s="678"/>
      <c r="P201" s="684"/>
      <c r="Q201" s="676"/>
      <c r="S201" s="677"/>
      <c r="T201" s="678"/>
      <c r="U201" s="684"/>
      <c r="V201" s="676"/>
    </row>
    <row r="202" spans="1:22">
      <c r="A202" s="8">
        <v>28</v>
      </c>
      <c r="B202" s="1" t="s">
        <v>73</v>
      </c>
      <c r="C202" s="70"/>
      <c r="D202" s="645">
        <f>+D128*I271</f>
        <v>2769352.9508263888</v>
      </c>
      <c r="E202" s="48"/>
      <c r="F202" s="48" t="s">
        <v>44</v>
      </c>
      <c r="G202" s="19"/>
      <c r="H202" s="48"/>
      <c r="I202" s="645">
        <f>+$I271*I128</f>
        <v>2769352.9508263888</v>
      </c>
      <c r="J202" s="48"/>
      <c r="M202" s="74"/>
      <c r="N202" s="677"/>
      <c r="O202" s="678"/>
      <c r="P202" s="684"/>
      <c r="Q202" s="676"/>
      <c r="S202" s="677"/>
      <c r="T202" s="678"/>
      <c r="U202" s="684"/>
      <c r="V202" s="676"/>
    </row>
    <row r="203" spans="1:22">
      <c r="A203" s="8"/>
      <c r="B203" s="17" t="s">
        <v>215</v>
      </c>
      <c r="C203" s="42"/>
      <c r="D203" s="86"/>
      <c r="E203" s="48"/>
      <c r="F203" s="48"/>
      <c r="G203" s="19"/>
      <c r="H203" s="48"/>
      <c r="I203" s="651"/>
      <c r="J203" s="48"/>
      <c r="K203" s="70"/>
      <c r="N203" s="677"/>
      <c r="O203" s="678"/>
      <c r="P203" s="684"/>
      <c r="Q203" s="676"/>
      <c r="S203" s="677"/>
      <c r="T203" s="678"/>
      <c r="U203" s="684"/>
      <c r="V203" s="676"/>
    </row>
    <row r="204" spans="1:22">
      <c r="A204" s="8"/>
      <c r="B204" s="1"/>
      <c r="C204" s="42"/>
      <c r="D204" s="92"/>
      <c r="E204" s="48"/>
      <c r="F204" s="48"/>
      <c r="G204" s="19"/>
      <c r="H204" s="48"/>
      <c r="I204" s="654"/>
      <c r="J204" s="48"/>
      <c r="K204" s="70"/>
      <c r="L204" s="95"/>
      <c r="N204" s="677"/>
      <c r="O204" s="678"/>
      <c r="P204" s="684"/>
      <c r="Q204" s="676"/>
      <c r="S204" s="677"/>
      <c r="T204" s="678"/>
      <c r="U204" s="684"/>
      <c r="V204" s="676"/>
    </row>
    <row r="205" spans="1:22">
      <c r="A205" s="8">
        <v>29</v>
      </c>
      <c r="B205" s="1" t="s">
        <v>162</v>
      </c>
      <c r="C205" s="47"/>
      <c r="D205" s="647">
        <f>+D202+D200+D185+D174+D167</f>
        <v>6332874.129048367</v>
      </c>
      <c r="E205" s="48"/>
      <c r="F205" s="48"/>
      <c r="G205" s="48"/>
      <c r="H205" s="48"/>
      <c r="I205" s="647">
        <f>+I202+I200+I185+I174+I167</f>
        <v>6332874.129048367</v>
      </c>
      <c r="J205" s="4"/>
      <c r="K205" s="6"/>
      <c r="L205" s="73"/>
      <c r="M205" s="74"/>
      <c r="N205" s="677"/>
      <c r="O205" s="678"/>
      <c r="P205" s="684"/>
      <c r="Q205" s="676"/>
      <c r="S205" s="677"/>
      <c r="T205" s="678"/>
      <c r="U205" s="684"/>
      <c r="V205" s="676"/>
    </row>
    <row r="206" spans="1:22">
      <c r="A206" s="8"/>
      <c r="B206" s="1"/>
      <c r="C206" s="47"/>
      <c r="D206" s="85"/>
      <c r="E206" s="48"/>
      <c r="F206" s="48"/>
      <c r="G206" s="48"/>
      <c r="H206" s="48"/>
      <c r="I206" s="654"/>
      <c r="J206" s="4"/>
      <c r="K206" s="6"/>
      <c r="N206" s="677"/>
      <c r="O206" s="678"/>
      <c r="P206" s="684"/>
      <c r="Q206" s="676"/>
      <c r="S206" s="677"/>
      <c r="T206" s="678"/>
      <c r="U206" s="684"/>
      <c r="V206" s="676"/>
    </row>
    <row r="207" spans="1:22">
      <c r="A207" s="11">
        <v>30</v>
      </c>
      <c r="B207" s="1" t="s">
        <v>261</v>
      </c>
      <c r="C207" s="47"/>
      <c r="D207" s="85"/>
      <c r="E207" s="48"/>
      <c r="F207" s="48"/>
      <c r="G207" s="48"/>
      <c r="H207" s="48"/>
      <c r="I207" s="654"/>
      <c r="J207" s="4"/>
      <c r="K207" s="6"/>
      <c r="N207" s="677"/>
      <c r="O207" s="678"/>
      <c r="P207" s="684"/>
      <c r="Q207" s="676"/>
      <c r="S207" s="677"/>
      <c r="T207" s="678"/>
      <c r="U207" s="684"/>
      <c r="V207" s="676"/>
    </row>
    <row r="208" spans="1:22">
      <c r="A208" s="11"/>
      <c r="B208" s="715" t="s">
        <v>214</v>
      </c>
      <c r="C208" s="715"/>
      <c r="I208" s="651"/>
      <c r="J208" s="4"/>
      <c r="K208" s="6"/>
      <c r="N208" s="677"/>
      <c r="O208" s="678"/>
      <c r="P208" s="684"/>
      <c r="Q208" s="676"/>
      <c r="S208" s="677"/>
      <c r="T208" s="678"/>
      <c r="U208" s="684"/>
      <c r="V208" s="676"/>
    </row>
    <row r="209" spans="1:22">
      <c r="A209" s="11"/>
      <c r="B209" s="1" t="s">
        <v>213</v>
      </c>
      <c r="C209" s="47"/>
      <c r="D209" s="648">
        <f>'Attachment GG'!L95</f>
        <v>6332874.129048367</v>
      </c>
      <c r="E209" s="86"/>
      <c r="F209" s="86"/>
      <c r="G209" s="86"/>
      <c r="H209" s="86"/>
      <c r="I209" s="648">
        <f>'Attachment GG'!L95</f>
        <v>6332874.129048367</v>
      </c>
      <c r="J209" s="4"/>
      <c r="K209" s="6"/>
      <c r="N209" s="677"/>
      <c r="O209" s="678"/>
      <c r="P209" s="684"/>
      <c r="Q209" s="676"/>
      <c r="S209" s="677"/>
      <c r="T209" s="678"/>
      <c r="U209" s="684"/>
      <c r="V209" s="676"/>
    </row>
    <row r="210" spans="1:22">
      <c r="A210" s="11"/>
      <c r="B210" s="1"/>
      <c r="C210" s="47"/>
      <c r="D210" s="47"/>
      <c r="E210" s="47"/>
      <c r="F210" s="47"/>
      <c r="G210" s="47"/>
      <c r="H210" s="47"/>
      <c r="I210" s="655"/>
      <c r="J210" s="4"/>
      <c r="K210" s="6"/>
      <c r="N210" s="677"/>
      <c r="O210" s="678"/>
      <c r="P210" s="686"/>
      <c r="Q210" s="676"/>
      <c r="S210" s="677"/>
      <c r="T210" s="678"/>
      <c r="U210" s="684"/>
      <c r="V210" s="676"/>
    </row>
    <row r="211" spans="1:22" ht="15.75" customHeight="1">
      <c r="A211" s="11" t="s">
        <v>266</v>
      </c>
      <c r="B211" s="1" t="s">
        <v>282</v>
      </c>
      <c r="C211" s="47"/>
      <c r="D211" s="96"/>
      <c r="E211" s="47"/>
      <c r="F211" s="48"/>
      <c r="G211" s="48"/>
      <c r="H211" s="48"/>
      <c r="I211" s="654"/>
      <c r="J211" s="4"/>
      <c r="K211" s="6"/>
      <c r="N211" s="677"/>
      <c r="O211" s="678"/>
      <c r="P211" s="686"/>
      <c r="Q211" s="676"/>
      <c r="S211" s="677"/>
      <c r="T211" s="678"/>
      <c r="U211" s="684"/>
      <c r="V211" s="676"/>
    </row>
    <row r="212" spans="1:22">
      <c r="A212" s="11"/>
      <c r="B212" s="715" t="s">
        <v>214</v>
      </c>
      <c r="C212" s="715"/>
      <c r="I212" s="651"/>
      <c r="J212" s="4"/>
      <c r="K212" s="6"/>
      <c r="N212" s="677"/>
      <c r="O212" s="678"/>
      <c r="P212" s="686"/>
      <c r="Q212" s="676"/>
      <c r="S212" s="677"/>
      <c r="T212" s="678"/>
      <c r="U212" s="684"/>
      <c r="V212" s="676"/>
    </row>
    <row r="213" spans="1:22" ht="16.5" thickBot="1">
      <c r="A213" s="11"/>
      <c r="B213" s="1" t="s">
        <v>267</v>
      </c>
      <c r="C213" s="47"/>
      <c r="D213" s="97">
        <v>0</v>
      </c>
      <c r="E213" s="86"/>
      <c r="F213" s="86"/>
      <c r="G213" s="86"/>
      <c r="H213" s="86"/>
      <c r="I213" s="656">
        <v>0</v>
      </c>
      <c r="J213" s="4"/>
      <c r="K213" s="6"/>
      <c r="N213" s="677"/>
      <c r="O213" s="678"/>
      <c r="P213" s="686"/>
      <c r="Q213" s="676"/>
      <c r="S213" s="677"/>
      <c r="T213" s="678"/>
      <c r="U213" s="684"/>
      <c r="V213" s="676"/>
    </row>
    <row r="214" spans="1:22" ht="16.5" thickBot="1">
      <c r="A214" s="11">
        <v>31</v>
      </c>
      <c r="B214" s="42" t="s">
        <v>212</v>
      </c>
      <c r="C214" s="47"/>
      <c r="D214" s="649">
        <f>D205-D209-D213</f>
        <v>0</v>
      </c>
      <c r="E214" s="88"/>
      <c r="F214" s="88"/>
      <c r="G214" s="88"/>
      <c r="H214" s="88"/>
      <c r="I214" s="649">
        <f>I205-I209-I213</f>
        <v>0</v>
      </c>
      <c r="J214" s="6"/>
      <c r="K214" s="47"/>
      <c r="N214" s="677"/>
      <c r="O214" s="678"/>
      <c r="P214" s="686"/>
      <c r="Q214" s="676"/>
      <c r="S214" s="677"/>
      <c r="T214" s="678"/>
      <c r="U214" s="684"/>
      <c r="V214" s="676"/>
    </row>
    <row r="215" spans="1:22" ht="16.5" thickTop="1">
      <c r="A215" s="11"/>
      <c r="B215" s="1" t="s">
        <v>268</v>
      </c>
      <c r="C215" s="47"/>
      <c r="D215" s="85"/>
      <c r="E215" s="48"/>
      <c r="F215" s="48"/>
      <c r="G215" s="48"/>
      <c r="H215" s="48"/>
      <c r="I215" s="85"/>
      <c r="J215" s="4"/>
      <c r="K215" s="6"/>
      <c r="O215" s="678"/>
      <c r="P215" s="686"/>
      <c r="T215" s="678"/>
      <c r="U215" s="684"/>
    </row>
    <row r="216" spans="1:22">
      <c r="A216" s="8"/>
      <c r="B216" s="1"/>
      <c r="C216" s="47"/>
      <c r="D216" s="85"/>
      <c r="E216" s="48"/>
      <c r="F216" s="48"/>
      <c r="G216" s="48"/>
      <c r="H216" s="48"/>
      <c r="I216" s="85"/>
      <c r="J216" s="4"/>
      <c r="K216" s="6"/>
      <c r="O216" s="678"/>
      <c r="P216" s="686"/>
      <c r="T216" s="678"/>
      <c r="U216" s="684"/>
    </row>
    <row r="217" spans="1:22">
      <c r="A217" s="8"/>
      <c r="B217" s="1"/>
      <c r="C217" s="47"/>
      <c r="D217" s="85"/>
      <c r="E217" s="48"/>
      <c r="F217" s="48"/>
      <c r="G217" s="48"/>
      <c r="H217" s="48"/>
      <c r="I217" s="85"/>
      <c r="J217" s="4"/>
      <c r="K217" s="137" t="str">
        <f>K1</f>
        <v>Attachment O -- Republic</v>
      </c>
      <c r="O217" s="678"/>
      <c r="P217" s="686"/>
      <c r="T217" s="678"/>
      <c r="U217" s="684"/>
    </row>
    <row r="218" spans="1:22">
      <c r="B218" s="1"/>
      <c r="C218" s="1"/>
      <c r="D218" s="2"/>
      <c r="E218" s="3"/>
      <c r="F218" s="3"/>
      <c r="G218" s="3"/>
      <c r="H218" s="4"/>
      <c r="I218" s="6" t="s">
        <v>364</v>
      </c>
      <c r="J218" s="714" t="s">
        <v>183</v>
      </c>
      <c r="K218" s="714"/>
      <c r="O218" s="678"/>
      <c r="P218" s="686"/>
      <c r="T218" s="678"/>
      <c r="U218" s="684"/>
    </row>
    <row r="219" spans="1:22">
      <c r="B219" s="1" t="s">
        <v>0</v>
      </c>
      <c r="C219" s="1"/>
      <c r="D219" s="2" t="s">
        <v>1</v>
      </c>
      <c r="E219" s="3"/>
      <c r="F219" s="3"/>
      <c r="G219" s="3"/>
      <c r="H219" s="145" t="str">
        <f>+H4</f>
        <v>For the 12 months ended</v>
      </c>
      <c r="I219" s="1"/>
      <c r="J219" s="1"/>
      <c r="K219" s="156">
        <f>K4</f>
        <v>45291</v>
      </c>
      <c r="O219" s="678"/>
      <c r="P219" s="686"/>
      <c r="T219" s="678"/>
      <c r="U219" s="684"/>
    </row>
    <row r="220" spans="1:22">
      <c r="B220" s="1"/>
      <c r="C220" s="47" t="s">
        <v>2</v>
      </c>
      <c r="D220" s="48" t="s">
        <v>3</v>
      </c>
      <c r="E220" s="48"/>
      <c r="F220" s="48"/>
      <c r="G220" s="48"/>
      <c r="H220" s="4"/>
      <c r="I220" s="4"/>
      <c r="J220" s="4"/>
      <c r="K220" s="6"/>
      <c r="O220" s="678"/>
      <c r="P220" s="686"/>
      <c r="T220" s="678"/>
      <c r="U220" s="684"/>
    </row>
    <row r="221" spans="1:22" ht="9" customHeight="1">
      <c r="A221" s="8"/>
      <c r="B221" s="42"/>
      <c r="C221" s="42"/>
      <c r="J221" s="48"/>
      <c r="K221" s="47"/>
      <c r="O221" s="678"/>
      <c r="P221" s="686"/>
      <c r="T221" s="678"/>
      <c r="U221" s="684"/>
    </row>
    <row r="222" spans="1:22">
      <c r="A222" s="8"/>
      <c r="B222" s="42"/>
      <c r="C222" s="42"/>
      <c r="D222" s="149" t="str">
        <f>D7</f>
        <v>REPUBLIC TRANSMISSION, LLC</v>
      </c>
      <c r="J222" s="48"/>
      <c r="K222" s="47"/>
      <c r="O222" s="678"/>
      <c r="P222" s="686"/>
      <c r="T222" s="678"/>
      <c r="U222" s="684"/>
    </row>
    <row r="223" spans="1:22">
      <c r="A223" s="8"/>
      <c r="B223" s="42"/>
      <c r="C223" s="67" t="s">
        <v>74</v>
      </c>
      <c r="E223" s="4"/>
      <c r="F223" s="4"/>
      <c r="G223" s="4"/>
      <c r="H223" s="4"/>
      <c r="I223" s="4"/>
      <c r="J223" s="48"/>
      <c r="K223" s="47"/>
      <c r="O223" s="678"/>
      <c r="P223" s="686"/>
      <c r="T223" s="678"/>
      <c r="U223" s="684"/>
    </row>
    <row r="224" spans="1:22">
      <c r="A224" s="8" t="s">
        <v>4</v>
      </c>
      <c r="B224" s="67"/>
      <c r="C224" s="6"/>
      <c r="D224" s="4"/>
      <c r="E224" s="4"/>
      <c r="F224" s="4"/>
      <c r="G224" s="4"/>
      <c r="H224" s="4"/>
      <c r="I224" s="4"/>
      <c r="J224" s="48"/>
      <c r="K224" s="47"/>
      <c r="N224" s="690"/>
      <c r="O224" s="678"/>
      <c r="P224" s="686"/>
      <c r="S224" s="690"/>
      <c r="T224" s="678"/>
      <c r="U224" s="684"/>
    </row>
    <row r="225" spans="1:21" ht="16.5" thickBot="1">
      <c r="A225" s="9" t="s">
        <v>6</v>
      </c>
      <c r="B225" s="1" t="s">
        <v>77</v>
      </c>
      <c r="C225" s="6"/>
      <c r="D225" s="6"/>
      <c r="E225" s="6"/>
      <c r="F225" s="6"/>
      <c r="G225" s="6"/>
      <c r="H225" s="42"/>
      <c r="I225" s="655"/>
      <c r="J225" s="47"/>
      <c r="K225" s="47"/>
      <c r="N225" s="690"/>
      <c r="O225" s="678"/>
      <c r="P225" s="684"/>
      <c r="S225" s="690"/>
      <c r="T225" s="678"/>
      <c r="U225" s="684"/>
    </row>
    <row r="226" spans="1:21">
      <c r="A226" s="8">
        <v>1</v>
      </c>
      <c r="B226" s="6" t="s">
        <v>233</v>
      </c>
      <c r="C226" s="6"/>
      <c r="D226" s="47"/>
      <c r="E226" s="47"/>
      <c r="F226" s="47"/>
      <c r="G226" s="47"/>
      <c r="H226" s="47"/>
      <c r="I226" s="646">
        <f>D87</f>
        <v>50381003.490000002</v>
      </c>
      <c r="J226" s="47"/>
      <c r="K226" s="47"/>
      <c r="N226" s="690"/>
      <c r="O226" s="678"/>
      <c r="P226" s="684"/>
      <c r="S226" s="690"/>
      <c r="T226" s="678"/>
      <c r="U226" s="684"/>
    </row>
    <row r="227" spans="1:21">
      <c r="A227" s="8">
        <v>2</v>
      </c>
      <c r="B227" s="6" t="s">
        <v>232</v>
      </c>
      <c r="C227" s="42"/>
      <c r="D227" s="98"/>
      <c r="E227" s="42"/>
      <c r="F227" s="42"/>
      <c r="G227" s="42"/>
      <c r="H227" s="42"/>
      <c r="I227" s="657">
        <v>0</v>
      </c>
      <c r="J227" s="47"/>
      <c r="K227" s="47"/>
      <c r="N227" s="690"/>
      <c r="O227" s="678"/>
      <c r="P227" s="684"/>
      <c r="S227" s="690"/>
      <c r="T227" s="678"/>
      <c r="U227" s="684"/>
    </row>
    <row r="228" spans="1:21" ht="16.5" thickBot="1">
      <c r="A228" s="8">
        <v>3</v>
      </c>
      <c r="B228" s="18" t="s">
        <v>234</v>
      </c>
      <c r="C228" s="18"/>
      <c r="D228" s="96"/>
      <c r="E228" s="47"/>
      <c r="F228" s="47"/>
      <c r="G228" s="100"/>
      <c r="H228" s="47"/>
      <c r="I228" s="656">
        <v>0</v>
      </c>
      <c r="J228" s="47"/>
      <c r="K228" s="47"/>
      <c r="N228" s="690"/>
      <c r="O228" s="678"/>
      <c r="P228" s="684"/>
      <c r="S228" s="690"/>
      <c r="T228" s="678"/>
      <c r="U228" s="684"/>
    </row>
    <row r="229" spans="1:21">
      <c r="A229" s="8">
        <v>4</v>
      </c>
      <c r="B229" s="6" t="s">
        <v>179</v>
      </c>
      <c r="C229" s="6"/>
      <c r="D229" s="96"/>
      <c r="E229" s="47"/>
      <c r="F229" s="47"/>
      <c r="G229" s="100"/>
      <c r="H229" s="47"/>
      <c r="I229" s="646">
        <f>I226-I227-I228</f>
        <v>50381003.490000002</v>
      </c>
      <c r="J229" s="47"/>
      <c r="K229" s="47"/>
      <c r="N229" s="690"/>
      <c r="O229" s="678"/>
      <c r="P229" s="684"/>
      <c r="S229" s="690"/>
      <c r="T229" s="678"/>
      <c r="U229" s="684"/>
    </row>
    <row r="230" spans="1:21" ht="9" customHeight="1">
      <c r="A230" s="8"/>
      <c r="B230" s="42"/>
      <c r="C230" s="6"/>
      <c r="D230" s="96"/>
      <c r="E230" s="47"/>
      <c r="F230" s="47"/>
      <c r="G230" s="100"/>
      <c r="H230" s="47"/>
      <c r="I230" s="42"/>
      <c r="J230" s="47"/>
      <c r="K230" s="47"/>
      <c r="N230" s="690"/>
      <c r="O230" s="678"/>
      <c r="P230" s="684"/>
      <c r="S230" s="690"/>
      <c r="T230" s="678"/>
      <c r="U230" s="684"/>
    </row>
    <row r="231" spans="1:21">
      <c r="A231" s="8">
        <v>5</v>
      </c>
      <c r="B231" s="6" t="s">
        <v>235</v>
      </c>
      <c r="C231" s="50"/>
      <c r="D231" s="101"/>
      <c r="E231" s="102"/>
      <c r="F231" s="102"/>
      <c r="G231" s="103"/>
      <c r="H231" s="47" t="s">
        <v>78</v>
      </c>
      <c r="I231" s="157">
        <f>IF(I226&gt;0,I229/I226,0)</f>
        <v>1</v>
      </c>
      <c r="J231" s="47"/>
      <c r="K231" s="47"/>
      <c r="N231" s="690"/>
      <c r="O231" s="678"/>
      <c r="P231" s="684"/>
      <c r="S231" s="690"/>
      <c r="T231" s="678"/>
      <c r="U231" s="684"/>
    </row>
    <row r="232" spans="1:21" ht="9" customHeight="1">
      <c r="A232" s="8"/>
      <c r="B232" s="42"/>
      <c r="C232" s="42"/>
      <c r="D232" s="98"/>
      <c r="E232" s="42"/>
      <c r="F232" s="42"/>
      <c r="G232" s="42"/>
      <c r="H232" s="42"/>
      <c r="I232" s="42"/>
      <c r="J232" s="47"/>
      <c r="K232" s="47"/>
      <c r="N232" s="690"/>
      <c r="O232" s="678"/>
      <c r="P232" s="684"/>
      <c r="S232" s="690"/>
      <c r="T232" s="678"/>
      <c r="U232" s="684"/>
    </row>
    <row r="233" spans="1:21">
      <c r="A233" s="8"/>
      <c r="B233" s="1" t="s">
        <v>75</v>
      </c>
      <c r="C233" s="42"/>
      <c r="D233" s="98"/>
      <c r="E233" s="42"/>
      <c r="F233" s="42"/>
      <c r="G233" s="42"/>
      <c r="H233" s="42"/>
      <c r="I233" s="42"/>
      <c r="J233" s="47"/>
      <c r="K233" s="47"/>
      <c r="N233" s="690"/>
      <c r="O233" s="678"/>
      <c r="P233" s="684"/>
      <c r="S233" s="690"/>
      <c r="T233" s="678"/>
      <c r="U233" s="684"/>
    </row>
    <row r="234" spans="1:21">
      <c r="A234" s="8">
        <v>6</v>
      </c>
      <c r="B234" s="42" t="s">
        <v>236</v>
      </c>
      <c r="C234" s="42"/>
      <c r="D234" s="30"/>
      <c r="E234" s="6"/>
      <c r="F234" s="6"/>
      <c r="G234" s="11"/>
      <c r="H234" s="6"/>
      <c r="I234" s="646">
        <f>D155</f>
        <v>304712.70820536546</v>
      </c>
      <c r="J234" s="47"/>
      <c r="K234" s="47"/>
      <c r="N234" s="690"/>
      <c r="O234" s="678"/>
      <c r="P234" s="684"/>
      <c r="S234" s="690"/>
      <c r="T234" s="678"/>
      <c r="U234" s="684"/>
    </row>
    <row r="235" spans="1:21" ht="16.5" thickBot="1">
      <c r="A235" s="8">
        <v>7</v>
      </c>
      <c r="B235" s="18" t="s">
        <v>237</v>
      </c>
      <c r="C235" s="18"/>
      <c r="D235" s="96"/>
      <c r="E235" s="96"/>
      <c r="F235" s="47"/>
      <c r="G235" s="47"/>
      <c r="H235" s="47"/>
      <c r="I235" s="656">
        <v>0</v>
      </c>
      <c r="J235" s="47"/>
      <c r="K235" s="47"/>
      <c r="N235" s="690"/>
      <c r="O235" s="678"/>
      <c r="P235" s="684"/>
      <c r="S235" s="690"/>
      <c r="T235" s="678"/>
      <c r="U235" s="684"/>
    </row>
    <row r="236" spans="1:21">
      <c r="A236" s="8">
        <v>8</v>
      </c>
      <c r="B236" s="6" t="s">
        <v>238</v>
      </c>
      <c r="C236" s="50"/>
      <c r="D236" s="101"/>
      <c r="E236" s="102"/>
      <c r="F236" s="102"/>
      <c r="G236" s="103"/>
      <c r="H236" s="102"/>
      <c r="I236" s="646">
        <f>+I234-I235</f>
        <v>304712.70820536546</v>
      </c>
      <c r="J236" s="42"/>
      <c r="N236" s="690"/>
      <c r="O236" s="678"/>
      <c r="P236" s="684"/>
      <c r="S236" s="690"/>
      <c r="T236" s="678"/>
      <c r="U236" s="684"/>
    </row>
    <row r="237" spans="1:21">
      <c r="A237" s="8"/>
      <c r="B237" s="6"/>
      <c r="C237" s="6"/>
      <c r="D237" s="96"/>
      <c r="E237" s="47"/>
      <c r="F237" s="47"/>
      <c r="G237" s="47"/>
      <c r="H237" s="42"/>
      <c r="I237" s="42"/>
      <c r="J237" s="42"/>
      <c r="N237" s="690"/>
      <c r="O237" s="678"/>
      <c r="P237" s="684"/>
      <c r="S237" s="690"/>
      <c r="T237" s="678"/>
      <c r="U237" s="684"/>
    </row>
    <row r="238" spans="1:21">
      <c r="A238" s="8">
        <v>9</v>
      </c>
      <c r="B238" s="6" t="s">
        <v>239</v>
      </c>
      <c r="C238" s="6"/>
      <c r="D238" s="96"/>
      <c r="E238" s="47"/>
      <c r="F238" s="47"/>
      <c r="G238" s="47"/>
      <c r="H238" s="47"/>
      <c r="I238" s="150">
        <f>IF(I234&gt;0,I236/I234,0)</f>
        <v>1</v>
      </c>
      <c r="J238" s="42"/>
      <c r="N238" s="690"/>
      <c r="O238" s="678"/>
      <c r="P238" s="684"/>
      <c r="S238" s="690"/>
      <c r="T238" s="678"/>
      <c r="U238" s="684"/>
    </row>
    <row r="239" spans="1:21">
      <c r="A239" s="8">
        <v>10</v>
      </c>
      <c r="B239" s="6" t="s">
        <v>240</v>
      </c>
      <c r="C239" s="6"/>
      <c r="D239" s="47"/>
      <c r="E239" s="47"/>
      <c r="F239" s="47"/>
      <c r="G239" s="47"/>
      <c r="H239" s="6" t="s">
        <v>11</v>
      </c>
      <c r="I239" s="158">
        <f>I231</f>
        <v>1</v>
      </c>
      <c r="J239" s="42"/>
      <c r="N239" s="690"/>
      <c r="O239" s="678"/>
      <c r="P239" s="684"/>
      <c r="S239" s="690"/>
      <c r="T239" s="678"/>
      <c r="U239" s="684"/>
    </row>
    <row r="240" spans="1:21">
      <c r="A240" s="8">
        <v>11</v>
      </c>
      <c r="B240" s="6" t="s">
        <v>241</v>
      </c>
      <c r="C240" s="6"/>
      <c r="D240" s="6"/>
      <c r="E240" s="6"/>
      <c r="F240" s="6"/>
      <c r="G240" s="6"/>
      <c r="H240" s="6" t="s">
        <v>76</v>
      </c>
      <c r="I240" s="159">
        <f>+I239*I238</f>
        <v>1</v>
      </c>
      <c r="J240" s="42"/>
      <c r="N240" s="690"/>
      <c r="O240" s="678"/>
      <c r="P240" s="684"/>
      <c r="S240" s="690"/>
      <c r="T240" s="678"/>
      <c r="U240" s="684"/>
    </row>
    <row r="241" spans="1:21">
      <c r="A241" s="8"/>
      <c r="B241" s="42"/>
      <c r="C241" s="6"/>
      <c r="D241" s="48"/>
      <c r="E241" s="48"/>
      <c r="F241" s="48"/>
      <c r="G241" s="104"/>
      <c r="H241" s="48"/>
      <c r="N241" s="690"/>
      <c r="O241" s="678"/>
      <c r="P241" s="684"/>
      <c r="S241" s="690"/>
      <c r="T241" s="678"/>
      <c r="U241" s="684"/>
    </row>
    <row r="242" spans="1:21">
      <c r="A242" s="8" t="s">
        <v>2</v>
      </c>
      <c r="B242" s="1" t="s">
        <v>345</v>
      </c>
      <c r="C242" s="47"/>
      <c r="D242" s="48"/>
      <c r="E242" s="48"/>
      <c r="F242" s="48"/>
      <c r="G242" s="48"/>
      <c r="H242" s="48"/>
      <c r="I242" s="48"/>
      <c r="J242" s="48"/>
      <c r="K242" s="47"/>
      <c r="N242" s="690"/>
      <c r="O242" s="678"/>
      <c r="P242" s="684"/>
      <c r="S242" s="690"/>
      <c r="T242" s="678"/>
      <c r="U242" s="684"/>
    </row>
    <row r="243" spans="1:21" ht="16.5" thickBot="1">
      <c r="A243" s="8" t="s">
        <v>2</v>
      </c>
      <c r="B243" s="1"/>
      <c r="C243" s="105" t="s">
        <v>79</v>
      </c>
      <c r="D243" s="106" t="s">
        <v>80</v>
      </c>
      <c r="E243" s="106" t="s">
        <v>11</v>
      </c>
      <c r="F243" s="48"/>
      <c r="G243" s="106" t="s">
        <v>81</v>
      </c>
      <c r="H243" s="48"/>
      <c r="I243" s="48"/>
      <c r="J243" s="48"/>
      <c r="K243" s="47"/>
      <c r="N243" s="690"/>
      <c r="O243" s="678"/>
      <c r="P243" s="684"/>
      <c r="S243" s="690"/>
      <c r="T243" s="678"/>
      <c r="U243" s="684"/>
    </row>
    <row r="244" spans="1:21">
      <c r="A244" s="8">
        <v>12</v>
      </c>
      <c r="B244" s="1" t="s">
        <v>43</v>
      </c>
      <c r="C244" s="47" t="s">
        <v>206</v>
      </c>
      <c r="D244" s="99">
        <v>0</v>
      </c>
      <c r="E244" s="107">
        <v>0</v>
      </c>
      <c r="F244" s="107"/>
      <c r="G244" s="28">
        <f>D244*E244</f>
        <v>0</v>
      </c>
      <c r="H244" s="48"/>
      <c r="I244" s="48"/>
      <c r="J244" s="48"/>
      <c r="K244" s="47"/>
      <c r="N244" s="690"/>
      <c r="O244" s="678"/>
      <c r="P244" s="684"/>
      <c r="S244" s="690"/>
      <c r="T244" s="678"/>
      <c r="U244" s="684"/>
    </row>
    <row r="245" spans="1:21">
      <c r="A245" s="8">
        <v>13</v>
      </c>
      <c r="B245" s="1" t="s">
        <v>45</v>
      </c>
      <c r="C245" s="47" t="s">
        <v>207</v>
      </c>
      <c r="D245" s="643">
        <v>1</v>
      </c>
      <c r="E245" s="160">
        <f>+I231</f>
        <v>1</v>
      </c>
      <c r="F245" s="107"/>
      <c r="G245" s="28">
        <f>D245*E245</f>
        <v>1</v>
      </c>
      <c r="H245" s="48"/>
      <c r="I245" s="48"/>
      <c r="J245" s="48"/>
      <c r="K245" s="47"/>
      <c r="N245" s="690"/>
      <c r="O245" s="678"/>
      <c r="P245" s="684"/>
      <c r="S245" s="690"/>
      <c r="T245" s="678"/>
      <c r="U245" s="684"/>
    </row>
    <row r="246" spans="1:21">
      <c r="A246" s="8">
        <v>14</v>
      </c>
      <c r="B246" s="1" t="s">
        <v>46</v>
      </c>
      <c r="C246" s="47" t="s">
        <v>208</v>
      </c>
      <c r="D246" s="99">
        <v>0</v>
      </c>
      <c r="E246" s="107">
        <v>0</v>
      </c>
      <c r="F246" s="107"/>
      <c r="G246" s="28">
        <f>D246*E246</f>
        <v>0</v>
      </c>
      <c r="H246" s="48"/>
      <c r="I246" s="108" t="s">
        <v>82</v>
      </c>
      <c r="J246" s="48"/>
      <c r="K246" s="47"/>
      <c r="N246" s="690"/>
      <c r="O246" s="678"/>
      <c r="P246" s="684"/>
      <c r="S246" s="690"/>
      <c r="T246" s="678"/>
      <c r="U246" s="684"/>
    </row>
    <row r="247" spans="1:21" ht="16.5" thickBot="1">
      <c r="A247" s="8">
        <v>15</v>
      </c>
      <c r="B247" s="1" t="s">
        <v>83</v>
      </c>
      <c r="C247" s="47" t="s">
        <v>326</v>
      </c>
      <c r="D247" s="97">
        <v>0</v>
      </c>
      <c r="E247" s="107">
        <v>0</v>
      </c>
      <c r="F247" s="107"/>
      <c r="G247" s="130">
        <f>D247*E247</f>
        <v>0</v>
      </c>
      <c r="H247" s="48"/>
      <c r="I247" s="9" t="s">
        <v>84</v>
      </c>
      <c r="J247" s="48"/>
      <c r="K247" s="47"/>
      <c r="N247" s="690"/>
      <c r="O247" s="678"/>
      <c r="P247" s="684"/>
      <c r="S247" s="690"/>
      <c r="T247" s="678"/>
      <c r="U247" s="684"/>
    </row>
    <row r="248" spans="1:21">
      <c r="A248" s="8">
        <v>16</v>
      </c>
      <c r="B248" s="1" t="s">
        <v>172</v>
      </c>
      <c r="C248" s="47"/>
      <c r="D248" s="152">
        <f>SUM(D244:D247)</f>
        <v>1</v>
      </c>
      <c r="E248" s="48"/>
      <c r="F248" s="48"/>
      <c r="G248" s="28">
        <f>SUM(G244:G247)</f>
        <v>1</v>
      </c>
      <c r="H248" s="8" t="s">
        <v>85</v>
      </c>
      <c r="I248" s="140">
        <f>IF(G248&gt;0,G248/D248,0)</f>
        <v>1</v>
      </c>
      <c r="J248" s="104" t="s">
        <v>85</v>
      </c>
      <c r="K248" s="47" t="s">
        <v>164</v>
      </c>
      <c r="N248" s="690"/>
      <c r="O248" s="678"/>
      <c r="P248" s="684"/>
      <c r="S248" s="690"/>
      <c r="T248" s="678"/>
      <c r="U248" s="684"/>
    </row>
    <row r="249" spans="1:21" ht="9" customHeight="1">
      <c r="A249" s="8"/>
      <c r="B249" s="1"/>
      <c r="C249" s="47"/>
      <c r="D249" s="86"/>
      <c r="E249" s="48"/>
      <c r="F249" s="48"/>
      <c r="G249" s="48"/>
      <c r="H249" s="48"/>
      <c r="I249" s="48"/>
      <c r="J249" s="48"/>
      <c r="K249" s="47"/>
      <c r="N249" s="690"/>
      <c r="O249" s="678"/>
      <c r="P249" s="684"/>
      <c r="S249" s="690"/>
      <c r="T249" s="678"/>
      <c r="U249" s="684"/>
    </row>
    <row r="250" spans="1:21">
      <c r="A250" s="8"/>
      <c r="B250" s="1" t="s">
        <v>242</v>
      </c>
      <c r="C250" s="47"/>
      <c r="D250" s="109" t="s">
        <v>80</v>
      </c>
      <c r="E250" s="48"/>
      <c r="F250" s="48"/>
      <c r="G250" s="104" t="s">
        <v>86</v>
      </c>
      <c r="H250" s="19" t="s">
        <v>2</v>
      </c>
      <c r="I250" s="146" t="str">
        <f>+I246</f>
        <v>W&amp;S Allocator</v>
      </c>
      <c r="J250" s="48"/>
      <c r="K250" s="47"/>
      <c r="N250" s="690"/>
      <c r="O250" s="678"/>
      <c r="P250" s="684"/>
      <c r="S250" s="690"/>
      <c r="T250" s="678"/>
      <c r="U250" s="684"/>
    </row>
    <row r="251" spans="1:21">
      <c r="A251" s="8">
        <v>17</v>
      </c>
      <c r="B251" s="1" t="s">
        <v>87</v>
      </c>
      <c r="C251" s="47" t="s">
        <v>88</v>
      </c>
      <c r="D251" s="99">
        <v>0</v>
      </c>
      <c r="E251" s="48"/>
      <c r="G251" s="8" t="s">
        <v>89</v>
      </c>
      <c r="H251" s="19"/>
      <c r="I251" s="8" t="s">
        <v>90</v>
      </c>
      <c r="J251" s="48"/>
      <c r="K251" s="11" t="s">
        <v>91</v>
      </c>
      <c r="N251" s="690"/>
      <c r="O251" s="678"/>
      <c r="P251" s="684"/>
      <c r="S251" s="690"/>
      <c r="T251" s="678"/>
      <c r="U251" s="684"/>
    </row>
    <row r="252" spans="1:21">
      <c r="A252" s="8">
        <v>18</v>
      </c>
      <c r="B252" s="1" t="s">
        <v>92</v>
      </c>
      <c r="C252" s="47" t="s">
        <v>188</v>
      </c>
      <c r="D252" s="99">
        <v>0</v>
      </c>
      <c r="E252" s="48"/>
      <c r="G252" s="129">
        <f>IF(D254&gt;0,D251/D254,0)</f>
        <v>0</v>
      </c>
      <c r="H252" s="104" t="s">
        <v>93</v>
      </c>
      <c r="I252" s="129">
        <f>I248</f>
        <v>1</v>
      </c>
      <c r="J252" s="19" t="s">
        <v>85</v>
      </c>
      <c r="K252" s="155">
        <f>I252*G252</f>
        <v>0</v>
      </c>
      <c r="N252" s="690"/>
      <c r="O252" s="678"/>
      <c r="P252" s="684"/>
      <c r="S252" s="690"/>
      <c r="T252" s="678"/>
      <c r="U252" s="684"/>
    </row>
    <row r="253" spans="1:21" ht="16.5" thickBot="1">
      <c r="A253" s="8">
        <v>19</v>
      </c>
      <c r="B253" s="32" t="s">
        <v>94</v>
      </c>
      <c r="C253" s="105" t="s">
        <v>189</v>
      </c>
      <c r="D253" s="97">
        <v>0</v>
      </c>
      <c r="E253" s="48"/>
      <c r="F253" s="48"/>
      <c r="G253" s="48" t="s">
        <v>2</v>
      </c>
      <c r="H253" s="48"/>
      <c r="I253" s="48"/>
      <c r="J253" s="48"/>
      <c r="K253" s="47"/>
      <c r="N253" s="690"/>
      <c r="O253" s="678"/>
      <c r="P253" s="684"/>
      <c r="S253" s="690"/>
      <c r="T253" s="678"/>
      <c r="U253" s="684"/>
    </row>
    <row r="254" spans="1:21">
      <c r="A254" s="8">
        <v>20</v>
      </c>
      <c r="B254" s="1" t="s">
        <v>151</v>
      </c>
      <c r="C254" s="47"/>
      <c r="D254" s="152">
        <f>D251+D252+D253</f>
        <v>0</v>
      </c>
      <c r="E254" s="48"/>
      <c r="F254" s="48"/>
      <c r="G254" s="48"/>
      <c r="H254" s="48"/>
      <c r="I254" s="48"/>
      <c r="J254" s="48"/>
      <c r="K254" s="47"/>
      <c r="N254" s="690"/>
      <c r="O254" s="678"/>
      <c r="P254" s="684"/>
      <c r="S254" s="690"/>
      <c r="T254" s="678"/>
      <c r="U254" s="684"/>
    </row>
    <row r="255" spans="1:21" ht="9" customHeight="1">
      <c r="A255" s="8"/>
      <c r="B255" s="1"/>
      <c r="C255" s="47"/>
      <c r="E255" s="48"/>
      <c r="F255" s="48"/>
      <c r="G255" s="48"/>
      <c r="H255" s="48"/>
      <c r="I255" s="48"/>
      <c r="J255" s="48"/>
      <c r="K255" s="47"/>
      <c r="N255" s="690"/>
      <c r="O255" s="678"/>
      <c r="P255" s="684"/>
      <c r="S255" s="690"/>
      <c r="T255" s="678"/>
      <c r="U255" s="684"/>
    </row>
    <row r="256" spans="1:21" ht="16.5" thickBot="1">
      <c r="A256" s="8"/>
      <c r="B256" s="1" t="s">
        <v>95</v>
      </c>
      <c r="C256" s="47"/>
      <c r="D256" s="48"/>
      <c r="E256" s="48"/>
      <c r="F256" s="48"/>
      <c r="G256" s="48"/>
      <c r="H256" s="48"/>
      <c r="I256" s="106" t="s">
        <v>80</v>
      </c>
      <c r="J256" s="48"/>
      <c r="K256" s="47"/>
      <c r="N256" s="690"/>
      <c r="O256" s="678"/>
      <c r="P256" s="684"/>
      <c r="S256" s="690"/>
      <c r="T256" s="678"/>
      <c r="U256" s="684"/>
    </row>
    <row r="257" spans="1:21">
      <c r="A257" s="8">
        <v>21</v>
      </c>
      <c r="B257" s="6"/>
      <c r="C257" s="47" t="s">
        <v>192</v>
      </c>
      <c r="D257" s="48"/>
      <c r="E257" s="48"/>
      <c r="F257" s="48"/>
      <c r="G257" s="48"/>
      <c r="H257" s="48"/>
      <c r="I257" s="110">
        <f>'WP5 - WACC'!D7</f>
        <v>766670.36</v>
      </c>
      <c r="J257" s="48"/>
      <c r="K257" s="47"/>
      <c r="N257" s="690"/>
      <c r="O257" s="678"/>
      <c r="P257" s="684"/>
      <c r="S257" s="690"/>
      <c r="T257" s="678"/>
      <c r="U257" s="684"/>
    </row>
    <row r="258" spans="1:21" ht="9" customHeight="1">
      <c r="A258" s="8"/>
      <c r="B258" s="1"/>
      <c r="C258" s="47"/>
      <c r="D258" s="48"/>
      <c r="E258" s="48"/>
      <c r="F258" s="48"/>
      <c r="G258" s="48"/>
      <c r="H258" s="48"/>
      <c r="I258" s="48"/>
      <c r="J258" s="48"/>
      <c r="K258" s="47"/>
      <c r="N258" s="690"/>
      <c r="O258" s="678"/>
      <c r="P258" s="684"/>
      <c r="S258" s="690"/>
      <c r="T258" s="678"/>
      <c r="U258" s="684"/>
    </row>
    <row r="259" spans="1:21">
      <c r="A259" s="8">
        <v>22</v>
      </c>
      <c r="B259" s="1"/>
      <c r="C259" s="47" t="s">
        <v>96</v>
      </c>
      <c r="D259" s="48"/>
      <c r="E259" s="48"/>
      <c r="F259" s="48"/>
      <c r="G259" s="48"/>
      <c r="H259" s="47"/>
      <c r="I259" s="110">
        <v>0</v>
      </c>
      <c r="J259" s="48"/>
      <c r="K259" s="47"/>
      <c r="N259" s="690"/>
      <c r="O259" s="678"/>
      <c r="P259" s="684"/>
      <c r="S259" s="690"/>
      <c r="T259" s="678"/>
      <c r="U259" s="684"/>
    </row>
    <row r="260" spans="1:21" ht="9" customHeight="1">
      <c r="A260" s="8"/>
      <c r="B260" s="1"/>
      <c r="C260" s="47"/>
      <c r="D260" s="48"/>
      <c r="E260" s="48"/>
      <c r="F260" s="48"/>
      <c r="G260" s="48"/>
      <c r="H260" s="48"/>
      <c r="I260" s="48"/>
      <c r="J260" s="48"/>
      <c r="K260" s="47"/>
      <c r="N260" s="690"/>
      <c r="O260" s="678"/>
      <c r="P260" s="684"/>
      <c r="S260" s="690"/>
      <c r="T260" s="678"/>
      <c r="U260" s="684"/>
    </row>
    <row r="261" spans="1:21">
      <c r="A261" s="8"/>
      <c r="B261" s="1" t="s">
        <v>341</v>
      </c>
      <c r="C261" s="47"/>
      <c r="D261" s="48"/>
      <c r="E261" s="48"/>
      <c r="F261" s="48"/>
      <c r="G261" s="48"/>
      <c r="H261" s="48"/>
      <c r="I261" s="48"/>
      <c r="J261" s="48"/>
      <c r="K261" s="47"/>
      <c r="N261" s="690"/>
      <c r="O261" s="678"/>
      <c r="P261" s="684"/>
      <c r="S261" s="690"/>
      <c r="T261" s="678"/>
      <c r="U261" s="684"/>
    </row>
    <row r="262" spans="1:21">
      <c r="A262" s="8">
        <v>23</v>
      </c>
      <c r="B262" s="1"/>
      <c r="C262" s="47" t="s">
        <v>193</v>
      </c>
      <c r="D262" s="4"/>
      <c r="E262" s="48"/>
      <c r="F262" s="48"/>
      <c r="G262" s="48"/>
      <c r="H262" s="48"/>
      <c r="I262" s="110">
        <f>'WP5 - WACC'!E8</f>
        <v>22150684.047583725</v>
      </c>
      <c r="J262" s="48"/>
      <c r="K262" s="47"/>
      <c r="N262" s="690"/>
      <c r="O262" s="678"/>
      <c r="P262" s="684"/>
      <c r="S262" s="690"/>
      <c r="T262" s="678"/>
      <c r="U262" s="684"/>
    </row>
    <row r="263" spans="1:21">
      <c r="A263" s="8">
        <v>24</v>
      </c>
      <c r="B263" s="1"/>
      <c r="C263" s="47" t="s">
        <v>173</v>
      </c>
      <c r="D263" s="48"/>
      <c r="E263" s="48"/>
      <c r="F263" s="48"/>
      <c r="G263" s="48"/>
      <c r="H263" s="48"/>
      <c r="I263" s="646">
        <f>-D269</f>
        <v>0</v>
      </c>
      <c r="J263" s="48"/>
      <c r="K263" s="47"/>
      <c r="N263" s="690"/>
      <c r="O263" s="678"/>
      <c r="P263" s="684"/>
      <c r="S263" s="690"/>
      <c r="T263" s="678"/>
      <c r="U263" s="684"/>
    </row>
    <row r="264" spans="1:21" ht="16.5" thickBot="1">
      <c r="A264" s="8">
        <v>25</v>
      </c>
      <c r="B264" s="1"/>
      <c r="C264" s="47" t="s">
        <v>194</v>
      </c>
      <c r="D264" s="48"/>
      <c r="E264" s="48"/>
      <c r="F264" s="48"/>
      <c r="G264" s="48"/>
      <c r="H264" s="48"/>
      <c r="I264" s="97">
        <v>0</v>
      </c>
      <c r="J264" s="48"/>
      <c r="K264" s="47"/>
      <c r="N264" s="690"/>
      <c r="O264" s="678"/>
      <c r="P264" s="684"/>
      <c r="S264" s="690"/>
      <c r="T264" s="678"/>
      <c r="U264" s="684"/>
    </row>
    <row r="265" spans="1:21">
      <c r="A265" s="8">
        <v>26</v>
      </c>
      <c r="B265" s="6"/>
      <c r="C265" s="47" t="s">
        <v>97</v>
      </c>
      <c r="D265" s="4" t="s">
        <v>98</v>
      </c>
      <c r="E265" s="4"/>
      <c r="F265" s="4"/>
      <c r="G265" s="4"/>
      <c r="H265" s="4"/>
      <c r="I265" s="645">
        <f>+I262+I263+I264</f>
        <v>22150684.047583725</v>
      </c>
      <c r="J265" s="48"/>
      <c r="K265" s="47"/>
      <c r="N265" s="690"/>
      <c r="O265" s="678"/>
      <c r="P265" s="684"/>
      <c r="S265" s="690"/>
      <c r="T265" s="678"/>
      <c r="U265" s="684"/>
    </row>
    <row r="266" spans="1:21">
      <c r="A266" s="8"/>
      <c r="B266" s="1"/>
      <c r="C266" s="47"/>
      <c r="D266" s="48"/>
      <c r="E266" s="48"/>
      <c r="F266" s="48"/>
      <c r="G266" s="104" t="s">
        <v>99</v>
      </c>
      <c r="H266" s="48"/>
      <c r="I266" s="48"/>
      <c r="J266" s="48"/>
      <c r="K266" s="47"/>
      <c r="N266" s="690"/>
      <c r="O266" s="678"/>
      <c r="P266" s="684"/>
      <c r="S266" s="690"/>
      <c r="T266" s="678"/>
      <c r="U266" s="684"/>
    </row>
    <row r="267" spans="1:21" ht="16.5" thickBot="1">
      <c r="A267" s="8"/>
      <c r="B267" s="1"/>
      <c r="C267" s="47"/>
      <c r="D267" s="9" t="s">
        <v>80</v>
      </c>
      <c r="E267" s="9" t="s">
        <v>100</v>
      </c>
      <c r="F267" s="48"/>
      <c r="G267" s="9" t="s">
        <v>101</v>
      </c>
      <c r="H267" s="48"/>
      <c r="I267" s="9" t="s">
        <v>102</v>
      </c>
      <c r="J267" s="48"/>
      <c r="K267" s="47"/>
      <c r="N267" s="690"/>
      <c r="O267" s="678"/>
      <c r="P267" s="684"/>
      <c r="S267" s="690"/>
      <c r="T267" s="678"/>
      <c r="U267" s="684"/>
    </row>
    <row r="268" spans="1:21">
      <c r="A268" s="8">
        <v>27</v>
      </c>
      <c r="B268" s="1" t="s">
        <v>342</v>
      </c>
      <c r="C268" s="42"/>
      <c r="D268" s="643">
        <f>'WP5 - WACC'!E7</f>
        <v>27073076.923076924</v>
      </c>
      <c r="E268" s="658">
        <f>'WP5 - WACC'!G7</f>
        <v>0.55000017043016225</v>
      </c>
      <c r="F268" s="111"/>
      <c r="G268" s="659">
        <f>I257/D268</f>
        <v>2.8318552862622529E-2</v>
      </c>
      <c r="H268" s="112"/>
      <c r="I268" s="113">
        <f>G268*E268</f>
        <v>1.5575208900777951E-2</v>
      </c>
      <c r="J268" s="114" t="s">
        <v>103</v>
      </c>
      <c r="N268" s="690"/>
      <c r="O268" s="678"/>
      <c r="P268" s="684"/>
      <c r="S268" s="690"/>
      <c r="T268" s="678"/>
      <c r="U268" s="684"/>
    </row>
    <row r="269" spans="1:21">
      <c r="A269" s="8">
        <v>28</v>
      </c>
      <c r="B269" s="1" t="s">
        <v>243</v>
      </c>
      <c r="C269" s="42" t="s">
        <v>343</v>
      </c>
      <c r="D269" s="99">
        <v>0</v>
      </c>
      <c r="E269" s="161">
        <f>IF($D$271&gt;0,D269/$D$271,0)</f>
        <v>0</v>
      </c>
      <c r="F269" s="111"/>
      <c r="G269" s="162">
        <f>IF(D269&gt;0,I259/D269,0)</f>
        <v>0</v>
      </c>
      <c r="I269" s="162">
        <f>G269*E269</f>
        <v>0</v>
      </c>
      <c r="J269" s="48"/>
      <c r="N269" s="690"/>
      <c r="O269" s="678"/>
      <c r="P269" s="684"/>
      <c r="S269" s="690"/>
      <c r="T269" s="678"/>
      <c r="U269" s="684"/>
    </row>
    <row r="270" spans="1:21" ht="16.5" thickBot="1">
      <c r="A270" s="8">
        <v>29</v>
      </c>
      <c r="B270" s="1" t="s">
        <v>104</v>
      </c>
      <c r="C270" s="42" t="s">
        <v>344</v>
      </c>
      <c r="D270" s="652">
        <f>I265</f>
        <v>22150684.047583725</v>
      </c>
      <c r="E270" s="658">
        <f>'WP5 - WACC'!G8</f>
        <v>0.44999982956983781</v>
      </c>
      <c r="F270" s="111"/>
      <c r="G270" s="659">
        <f>'WP5 - WACC'!F8</f>
        <v>9.8000000000000004E-2</v>
      </c>
      <c r="I270" s="163">
        <f>G270*E270</f>
        <v>4.4099983297844106E-2</v>
      </c>
      <c r="J270" s="48"/>
      <c r="N270" s="690"/>
      <c r="O270" s="678"/>
      <c r="P270" s="684"/>
      <c r="S270" s="690"/>
      <c r="T270" s="678"/>
      <c r="U270" s="684"/>
    </row>
    <row r="271" spans="1:21">
      <c r="A271" s="8">
        <v>30</v>
      </c>
      <c r="B271" s="1" t="s">
        <v>168</v>
      </c>
      <c r="C271" s="42"/>
      <c r="D271" s="645">
        <f>D270+D269+D268</f>
        <v>49223760.970660649</v>
      </c>
      <c r="E271" s="48" t="s">
        <v>2</v>
      </c>
      <c r="F271" s="48"/>
      <c r="G271" s="48"/>
      <c r="H271" s="48"/>
      <c r="I271" s="164">
        <f>SUM(I268:I270)</f>
        <v>5.9675192198622058E-2</v>
      </c>
      <c r="J271" s="114" t="s">
        <v>105</v>
      </c>
      <c r="N271" s="690"/>
      <c r="S271" s="690"/>
    </row>
    <row r="272" spans="1:21" ht="9" customHeight="1">
      <c r="B272" s="42"/>
      <c r="C272" s="42"/>
      <c r="E272" s="48"/>
      <c r="F272" s="48"/>
      <c r="G272" s="48"/>
      <c r="H272" s="48"/>
      <c r="N272" s="690"/>
      <c r="S272" s="690"/>
    </row>
    <row r="273" spans="1:19">
      <c r="A273" s="8"/>
      <c r="B273" s="1" t="s">
        <v>106</v>
      </c>
      <c r="C273" s="6"/>
      <c r="D273" s="4"/>
      <c r="E273" s="4"/>
      <c r="F273" s="4"/>
      <c r="G273" s="4"/>
      <c r="H273" s="4"/>
      <c r="I273" s="4"/>
      <c r="J273" s="4"/>
      <c r="K273" s="6"/>
      <c r="N273" s="690"/>
      <c r="S273" s="690"/>
    </row>
    <row r="274" spans="1:19" ht="9" customHeight="1">
      <c r="A274" s="8"/>
      <c r="B274" s="1"/>
      <c r="C274" s="1"/>
      <c r="D274" s="3"/>
      <c r="E274" s="3"/>
      <c r="F274" s="3"/>
      <c r="G274" s="3"/>
      <c r="H274" s="3"/>
      <c r="J274" s="21"/>
    </row>
    <row r="275" spans="1:19" ht="16.5" thickBot="1">
      <c r="A275" s="8"/>
      <c r="B275" s="1" t="s">
        <v>107</v>
      </c>
      <c r="C275" s="6"/>
      <c r="D275" s="4" t="s">
        <v>108</v>
      </c>
      <c r="E275" s="4" t="s">
        <v>109</v>
      </c>
      <c r="F275" s="4"/>
      <c r="G275" s="22" t="s">
        <v>2</v>
      </c>
      <c r="H275" s="115"/>
      <c r="I275" s="9" t="s">
        <v>152</v>
      </c>
      <c r="J275" s="42"/>
    </row>
    <row r="276" spans="1:19">
      <c r="A276" s="8">
        <v>31</v>
      </c>
      <c r="B276" s="42" t="s">
        <v>143</v>
      </c>
      <c r="C276" s="6"/>
      <c r="D276" s="4"/>
      <c r="F276" s="4"/>
      <c r="H276" s="115"/>
      <c r="I276" s="23"/>
      <c r="J276" s="116"/>
    </row>
    <row r="277" spans="1:19" ht="16.5" thickBot="1">
      <c r="A277" s="8">
        <v>32</v>
      </c>
      <c r="B277" s="117" t="s">
        <v>170</v>
      </c>
      <c r="C277" s="18"/>
      <c r="D277" s="118"/>
      <c r="E277" s="24"/>
      <c r="F277" s="24"/>
      <c r="G277" s="24"/>
      <c r="H277" s="4"/>
      <c r="I277" s="25"/>
      <c r="J277" s="116"/>
    </row>
    <row r="278" spans="1:19">
      <c r="A278" s="8">
        <v>33</v>
      </c>
      <c r="B278" s="42" t="s">
        <v>110</v>
      </c>
      <c r="C278" s="6"/>
      <c r="E278" s="4"/>
      <c r="F278" s="4"/>
      <c r="G278" s="4"/>
      <c r="H278" s="4"/>
      <c r="I278" s="26">
        <f>+I276-I277</f>
        <v>0</v>
      </c>
      <c r="J278" s="116"/>
    </row>
    <row r="279" spans="1:19" ht="9" customHeight="1">
      <c r="A279" s="8"/>
      <c r="B279" s="42" t="s">
        <v>2</v>
      </c>
      <c r="C279" s="6"/>
      <c r="E279" s="4"/>
      <c r="F279" s="4"/>
      <c r="G279" s="13"/>
      <c r="H279" s="4"/>
      <c r="I279" s="119" t="s">
        <v>2</v>
      </c>
      <c r="J279" s="42"/>
      <c r="K279" s="120"/>
    </row>
    <row r="280" spans="1:19">
      <c r="A280" s="8">
        <v>34</v>
      </c>
      <c r="B280" s="1" t="s">
        <v>244</v>
      </c>
      <c r="C280" s="6"/>
      <c r="E280" s="4"/>
      <c r="F280" s="4"/>
      <c r="G280" s="27"/>
      <c r="H280" s="4"/>
      <c r="I280" s="121">
        <v>0</v>
      </c>
      <c r="J280" s="42"/>
      <c r="K280" s="120"/>
    </row>
    <row r="281" spans="1:19">
      <c r="A281" s="8" t="s">
        <v>401</v>
      </c>
      <c r="B281" s="1" t="s">
        <v>402</v>
      </c>
      <c r="C281" s="6"/>
      <c r="E281" s="4"/>
      <c r="F281" s="4"/>
      <c r="G281" s="27"/>
      <c r="H281" s="4"/>
      <c r="I281" s="121">
        <v>0</v>
      </c>
      <c r="J281" s="42"/>
      <c r="K281" s="120"/>
    </row>
    <row r="282" spans="1:19" ht="9" customHeight="1">
      <c r="A282" s="8"/>
      <c r="B282" s="42"/>
      <c r="C282" s="6"/>
      <c r="D282" s="4"/>
      <c r="E282" s="4"/>
      <c r="F282" s="4"/>
      <c r="G282" s="4"/>
      <c r="H282" s="4"/>
      <c r="I282" s="119"/>
      <c r="J282" s="42"/>
      <c r="K282" s="120"/>
    </row>
    <row r="283" spans="1:19">
      <c r="B283" s="1" t="s">
        <v>245</v>
      </c>
      <c r="C283" s="6"/>
      <c r="D283" s="4" t="s">
        <v>190</v>
      </c>
      <c r="E283" s="4"/>
      <c r="F283" s="4"/>
      <c r="G283" s="4"/>
      <c r="H283" s="4"/>
      <c r="I283" s="86"/>
      <c r="K283" s="20"/>
    </row>
    <row r="284" spans="1:19">
      <c r="A284" s="8">
        <v>35</v>
      </c>
      <c r="B284" s="1" t="s">
        <v>111</v>
      </c>
      <c r="C284" s="47"/>
      <c r="D284" s="48"/>
      <c r="E284" s="48"/>
      <c r="F284" s="48"/>
      <c r="G284" s="48"/>
      <c r="H284" s="48"/>
      <c r="I284" s="660">
        <v>6461183.0026827175</v>
      </c>
      <c r="J284" s="48"/>
      <c r="K284" s="20"/>
    </row>
    <row r="285" spans="1:19">
      <c r="A285" s="8">
        <v>36</v>
      </c>
      <c r="B285" s="29" t="s">
        <v>169</v>
      </c>
      <c r="C285" s="30"/>
      <c r="D285" s="24"/>
      <c r="E285" s="24"/>
      <c r="F285" s="24"/>
      <c r="G285" s="24"/>
      <c r="H285" s="4"/>
      <c r="I285" s="660">
        <v>0</v>
      </c>
      <c r="K285" s="31"/>
    </row>
    <row r="286" spans="1:19">
      <c r="A286" s="11" t="s">
        <v>209</v>
      </c>
      <c r="B286" s="29" t="s">
        <v>283</v>
      </c>
      <c r="C286" s="30"/>
      <c r="D286" s="24"/>
      <c r="E286" s="24"/>
      <c r="F286" s="24"/>
      <c r="G286" s="24"/>
      <c r="H286" s="4"/>
      <c r="I286" s="660">
        <v>6461183.0026827175</v>
      </c>
      <c r="K286" s="31"/>
    </row>
    <row r="287" spans="1:19" ht="16.5" thickBot="1">
      <c r="A287" s="11" t="s">
        <v>269</v>
      </c>
      <c r="B287" s="32" t="s">
        <v>284</v>
      </c>
      <c r="C287" s="18"/>
      <c r="D287" s="24"/>
      <c r="E287" s="24"/>
      <c r="F287" s="24"/>
      <c r="G287" s="24"/>
      <c r="H287" s="4"/>
      <c r="I287" s="33">
        <v>0</v>
      </c>
      <c r="K287" s="31"/>
    </row>
    <row r="288" spans="1:19">
      <c r="A288" s="8">
        <v>37</v>
      </c>
      <c r="B288" s="34" t="s">
        <v>270</v>
      </c>
      <c r="C288" s="11"/>
      <c r="D288" s="48"/>
      <c r="E288" s="48"/>
      <c r="F288" s="48"/>
      <c r="G288" s="48"/>
      <c r="H288" s="4"/>
      <c r="I288" s="35">
        <f>+I284-I285-I286-I287</f>
        <v>0</v>
      </c>
      <c r="J288" s="48"/>
      <c r="K288" s="47"/>
    </row>
    <row r="289" spans="1:11">
      <c r="A289" s="8"/>
      <c r="B289" s="34"/>
      <c r="C289" s="11"/>
      <c r="D289" s="48"/>
      <c r="E289" s="48"/>
      <c r="F289" s="48"/>
      <c r="G289" s="48"/>
      <c r="H289" s="4"/>
      <c r="I289" s="122"/>
      <c r="J289" s="48"/>
      <c r="K289" s="137" t="str">
        <f>K1</f>
        <v>Attachment O -- Republic</v>
      </c>
    </row>
    <row r="290" spans="1:11">
      <c r="B290" s="1"/>
      <c r="C290" s="1"/>
      <c r="D290" s="2"/>
      <c r="E290" s="3"/>
      <c r="F290" s="3"/>
      <c r="G290" s="3"/>
      <c r="H290" s="4"/>
      <c r="I290" s="4"/>
      <c r="J290" s="714" t="s">
        <v>184</v>
      </c>
      <c r="K290" s="714"/>
    </row>
    <row r="291" spans="1:11">
      <c r="B291" s="1"/>
      <c r="C291" s="1"/>
      <c r="D291" s="2"/>
      <c r="E291" s="3"/>
      <c r="F291" s="3"/>
      <c r="G291" s="3"/>
      <c r="H291" s="4"/>
      <c r="I291" s="4"/>
      <c r="J291" s="4"/>
      <c r="K291" s="174"/>
    </row>
    <row r="292" spans="1:11">
      <c r="B292" s="1" t="s">
        <v>0</v>
      </c>
      <c r="C292" s="1"/>
      <c r="D292" s="2" t="s">
        <v>1</v>
      </c>
      <c r="E292" s="3"/>
      <c r="F292" s="3"/>
      <c r="G292" s="3"/>
      <c r="H292" s="138" t="str">
        <f>+H4</f>
        <v>For the 12 months ended</v>
      </c>
      <c r="I292" s="4"/>
      <c r="J292" s="4"/>
      <c r="K292" s="139">
        <f>K4</f>
        <v>45291</v>
      </c>
    </row>
    <row r="293" spans="1:11">
      <c r="B293" s="1"/>
      <c r="C293" s="47" t="s">
        <v>2</v>
      </c>
      <c r="D293" s="48" t="s">
        <v>3</v>
      </c>
      <c r="E293" s="48"/>
      <c r="F293" s="48"/>
      <c r="G293" s="48"/>
      <c r="H293" s="4"/>
      <c r="I293" s="4"/>
      <c r="J293" s="4"/>
      <c r="K293" s="6"/>
    </row>
    <row r="294" spans="1:11">
      <c r="A294" s="8"/>
      <c r="B294" s="34"/>
      <c r="C294" s="11"/>
      <c r="D294" s="48"/>
      <c r="E294" s="48"/>
      <c r="F294" s="48"/>
      <c r="G294" s="48"/>
      <c r="H294" s="4"/>
      <c r="I294" s="37"/>
      <c r="J294" s="42"/>
      <c r="K294" s="47"/>
    </row>
    <row r="295" spans="1:11">
      <c r="A295" s="8"/>
      <c r="B295" s="34"/>
      <c r="C295" s="11"/>
      <c r="D295" s="28" t="str">
        <f>D7</f>
        <v>REPUBLIC TRANSMISSION, LLC</v>
      </c>
      <c r="E295" s="48"/>
      <c r="F295" s="48"/>
      <c r="G295" s="48"/>
      <c r="H295" s="4"/>
      <c r="I295" s="37"/>
      <c r="J295" s="42"/>
      <c r="K295" s="47"/>
    </row>
    <row r="296" spans="1:11">
      <c r="A296" s="8"/>
      <c r="B296" s="34"/>
      <c r="C296" s="11"/>
      <c r="D296" s="48"/>
      <c r="E296" s="48"/>
      <c r="F296" s="48"/>
      <c r="G296" s="48"/>
      <c r="H296" s="4"/>
      <c r="I296" s="37"/>
      <c r="J296" s="42"/>
      <c r="K296" s="47"/>
    </row>
    <row r="297" spans="1:11">
      <c r="A297" s="8"/>
      <c r="B297" s="1" t="s">
        <v>217</v>
      </c>
      <c r="C297" s="11"/>
      <c r="D297" s="48"/>
      <c r="E297" s="48"/>
      <c r="F297" s="48"/>
      <c r="G297" s="48"/>
      <c r="H297" s="4"/>
      <c r="I297" s="48"/>
      <c r="J297" s="4"/>
      <c r="K297" s="47"/>
    </row>
    <row r="298" spans="1:11">
      <c r="A298" s="8"/>
      <c r="B298" s="38" t="s">
        <v>216</v>
      </c>
      <c r="C298" s="11"/>
      <c r="D298" s="48"/>
      <c r="E298" s="48"/>
      <c r="F298" s="48"/>
      <c r="G298" s="48"/>
      <c r="H298" s="4"/>
      <c r="I298" s="48"/>
      <c r="J298" s="4"/>
      <c r="K298" s="47"/>
    </row>
    <row r="299" spans="1:11">
      <c r="A299" s="8" t="s">
        <v>112</v>
      </c>
      <c r="B299" s="3"/>
      <c r="C299" s="4"/>
      <c r="D299" s="48"/>
      <c r="E299" s="48"/>
      <c r="F299" s="48"/>
      <c r="G299" s="48"/>
      <c r="H299" s="4"/>
      <c r="I299" s="48"/>
      <c r="J299" s="4"/>
      <c r="K299" s="47"/>
    </row>
    <row r="300" spans="1:11" ht="16.5" thickBot="1">
      <c r="A300" s="9" t="s">
        <v>113</v>
      </c>
      <c r="B300" s="3"/>
      <c r="C300" s="4"/>
      <c r="D300" s="48"/>
      <c r="E300" s="48"/>
      <c r="F300" s="48"/>
      <c r="G300" s="48"/>
      <c r="H300" s="4"/>
      <c r="I300" s="48"/>
      <c r="J300" s="4"/>
      <c r="K300" s="47"/>
    </row>
    <row r="301" spans="1:11">
      <c r="A301" s="39" t="s">
        <v>114</v>
      </c>
      <c r="B301" s="713" t="s">
        <v>264</v>
      </c>
      <c r="C301" s="713"/>
      <c r="D301" s="713"/>
      <c r="E301" s="713"/>
      <c r="F301" s="713"/>
      <c r="G301" s="713"/>
      <c r="H301" s="713"/>
      <c r="I301" s="713"/>
      <c r="J301" s="713"/>
      <c r="K301" s="713"/>
    </row>
    <row r="302" spans="1:11">
      <c r="A302" s="39" t="s">
        <v>115</v>
      </c>
      <c r="B302" s="713" t="s">
        <v>281</v>
      </c>
      <c r="C302" s="713"/>
      <c r="D302" s="713"/>
      <c r="E302" s="713"/>
      <c r="F302" s="713"/>
      <c r="G302" s="713"/>
      <c r="H302" s="713"/>
      <c r="I302" s="713"/>
      <c r="J302" s="713"/>
      <c r="K302" s="713"/>
    </row>
    <row r="303" spans="1:11">
      <c r="A303" s="39" t="s">
        <v>116</v>
      </c>
      <c r="B303" s="713" t="s">
        <v>265</v>
      </c>
      <c r="C303" s="713"/>
      <c r="D303" s="713"/>
      <c r="E303" s="713"/>
      <c r="F303" s="713"/>
      <c r="G303" s="713"/>
      <c r="H303" s="713"/>
      <c r="I303" s="713"/>
      <c r="J303" s="713"/>
      <c r="K303" s="713"/>
    </row>
    <row r="304" spans="1:11">
      <c r="A304" s="39" t="s">
        <v>117</v>
      </c>
      <c r="B304" s="713" t="s">
        <v>265</v>
      </c>
      <c r="C304" s="713"/>
      <c r="D304" s="713"/>
      <c r="E304" s="713"/>
      <c r="F304" s="713"/>
      <c r="G304" s="713"/>
      <c r="H304" s="713"/>
      <c r="I304" s="713"/>
      <c r="J304" s="713"/>
      <c r="K304" s="713"/>
    </row>
    <row r="305" spans="1:11">
      <c r="A305" s="39" t="s">
        <v>118</v>
      </c>
      <c r="B305" s="713" t="s">
        <v>175</v>
      </c>
      <c r="C305" s="713"/>
      <c r="D305" s="713"/>
      <c r="E305" s="713"/>
      <c r="F305" s="713"/>
      <c r="G305" s="713"/>
      <c r="H305" s="713"/>
      <c r="I305" s="713"/>
      <c r="J305" s="713"/>
      <c r="K305" s="713"/>
    </row>
    <row r="306" spans="1:11" ht="84.75" customHeight="1">
      <c r="A306" s="39" t="s">
        <v>119</v>
      </c>
      <c r="B306" s="713" t="s">
        <v>385</v>
      </c>
      <c r="C306" s="713"/>
      <c r="D306" s="713"/>
      <c r="E306" s="713"/>
      <c r="F306" s="713"/>
      <c r="G306" s="713"/>
      <c r="H306" s="713"/>
      <c r="I306" s="713"/>
      <c r="J306" s="713"/>
      <c r="K306" s="713"/>
    </row>
    <row r="307" spans="1:11">
      <c r="A307" s="39" t="s">
        <v>120</v>
      </c>
      <c r="B307" s="713" t="s">
        <v>398</v>
      </c>
      <c r="C307" s="713"/>
      <c r="D307" s="713"/>
      <c r="E307" s="713"/>
      <c r="F307" s="713"/>
      <c r="G307" s="713"/>
      <c r="H307" s="713"/>
      <c r="I307" s="713"/>
      <c r="J307" s="713"/>
      <c r="K307" s="713"/>
    </row>
    <row r="308" spans="1:11" ht="32.25" customHeight="1">
      <c r="A308" s="39" t="s">
        <v>121</v>
      </c>
      <c r="B308" s="713" t="s">
        <v>253</v>
      </c>
      <c r="C308" s="713"/>
      <c r="D308" s="713"/>
      <c r="E308" s="713"/>
      <c r="F308" s="713"/>
      <c r="G308" s="713"/>
      <c r="H308" s="713"/>
      <c r="I308" s="713"/>
      <c r="J308" s="713"/>
      <c r="K308" s="713"/>
    </row>
    <row r="309" spans="1:11" ht="35.25" customHeight="1">
      <c r="A309" s="39" t="s">
        <v>122</v>
      </c>
      <c r="B309" s="713" t="s">
        <v>254</v>
      </c>
      <c r="C309" s="713"/>
      <c r="D309" s="713"/>
      <c r="E309" s="713"/>
      <c r="F309" s="713"/>
      <c r="G309" s="713"/>
      <c r="H309" s="713"/>
      <c r="I309" s="713"/>
      <c r="J309" s="713"/>
      <c r="K309" s="713"/>
    </row>
    <row r="310" spans="1:11" ht="39.950000000000003" customHeight="1">
      <c r="A310" s="39" t="s">
        <v>123</v>
      </c>
      <c r="B310" s="713" t="s">
        <v>255</v>
      </c>
      <c r="C310" s="713"/>
      <c r="D310" s="713"/>
      <c r="E310" s="713"/>
      <c r="F310" s="713"/>
      <c r="G310" s="713"/>
      <c r="H310" s="713"/>
      <c r="I310" s="713"/>
      <c r="J310" s="713"/>
      <c r="K310" s="713"/>
    </row>
    <row r="311" spans="1:11" ht="58.5" customHeight="1">
      <c r="A311" s="39" t="s">
        <v>124</v>
      </c>
      <c r="B311" s="716" t="s">
        <v>386</v>
      </c>
      <c r="C311" s="717"/>
      <c r="D311" s="717"/>
      <c r="E311" s="717"/>
      <c r="F311" s="717"/>
      <c r="G311" s="717"/>
      <c r="H311" s="717"/>
      <c r="I311" s="717"/>
      <c r="J311" s="717"/>
      <c r="K311" s="717"/>
    </row>
    <row r="312" spans="1:11" ht="18" customHeight="1">
      <c r="A312" s="39" t="s">
        <v>2</v>
      </c>
      <c r="B312" s="40" t="s">
        <v>252</v>
      </c>
      <c r="C312" s="173" t="s">
        <v>156</v>
      </c>
      <c r="D312" s="661">
        <f>'WP4 - Tax Rates'!D10</f>
        <v>0.21</v>
      </c>
      <c r="E312" s="718" t="s">
        <v>387</v>
      </c>
      <c r="F312" s="718"/>
      <c r="G312" s="718"/>
      <c r="H312" s="718"/>
      <c r="I312" s="718"/>
      <c r="J312" s="718"/>
      <c r="K312" s="718"/>
    </row>
    <row r="313" spans="1:11" ht="19.149999999999999" customHeight="1">
      <c r="A313" s="39"/>
      <c r="B313" s="173"/>
      <c r="C313" s="173" t="s">
        <v>157</v>
      </c>
      <c r="D313" s="662">
        <f>'WP4 - Tax Rates'!D11</f>
        <v>4.9000000000000002E-2</v>
      </c>
      <c r="E313" s="716" t="s">
        <v>388</v>
      </c>
      <c r="F313" s="716"/>
      <c r="G313" s="716"/>
      <c r="H313" s="716"/>
      <c r="I313" s="716"/>
      <c r="J313" s="716"/>
      <c r="K313" s="716"/>
    </row>
    <row r="314" spans="1:11">
      <c r="A314" s="39"/>
      <c r="B314" s="173"/>
      <c r="C314" s="173" t="s">
        <v>158</v>
      </c>
      <c r="D314" s="661">
        <v>0</v>
      </c>
      <c r="E314" s="718" t="s">
        <v>389</v>
      </c>
      <c r="F314" s="718"/>
      <c r="G314" s="718"/>
      <c r="H314" s="718"/>
      <c r="I314" s="718"/>
      <c r="J314" s="718"/>
      <c r="K314" s="718"/>
    </row>
    <row r="315" spans="1:11">
      <c r="A315" s="39"/>
      <c r="B315" s="173"/>
      <c r="C315" s="173" t="s">
        <v>390</v>
      </c>
      <c r="D315" s="661">
        <f>'WP4 - Tax Rates'!D13</f>
        <v>0.8</v>
      </c>
      <c r="E315" s="718" t="s">
        <v>391</v>
      </c>
      <c r="F315" s="718"/>
      <c r="G315" s="718"/>
      <c r="H315" s="718"/>
      <c r="I315" s="718"/>
      <c r="J315" s="718"/>
      <c r="K315" s="718"/>
    </row>
    <row r="316" spans="1:11" ht="26.1" customHeight="1">
      <c r="A316" s="39" t="s">
        <v>125</v>
      </c>
      <c r="B316" s="713" t="s">
        <v>198</v>
      </c>
      <c r="C316" s="713"/>
      <c r="D316" s="713"/>
      <c r="E316" s="713"/>
      <c r="F316" s="713"/>
      <c r="G316" s="713"/>
      <c r="H316" s="713"/>
      <c r="I316" s="713"/>
      <c r="J316" s="713"/>
      <c r="K316" s="713"/>
    </row>
    <row r="317" spans="1:11" ht="34.15" customHeight="1">
      <c r="A317" s="39" t="s">
        <v>126</v>
      </c>
      <c r="B317" s="713" t="s">
        <v>256</v>
      </c>
      <c r="C317" s="713"/>
      <c r="D317" s="713"/>
      <c r="E317" s="713"/>
      <c r="F317" s="713"/>
      <c r="G317" s="713"/>
      <c r="H317" s="713"/>
      <c r="I317" s="713"/>
      <c r="J317" s="713"/>
      <c r="K317" s="713"/>
    </row>
    <row r="318" spans="1:11" ht="48" customHeight="1">
      <c r="A318" s="39" t="s">
        <v>127</v>
      </c>
      <c r="B318" s="713" t="s">
        <v>353</v>
      </c>
      <c r="C318" s="713"/>
      <c r="D318" s="713"/>
      <c r="E318" s="713"/>
      <c r="F318" s="713"/>
      <c r="G318" s="713"/>
      <c r="H318" s="713"/>
      <c r="I318" s="713"/>
      <c r="J318" s="713"/>
      <c r="K318" s="713"/>
    </row>
    <row r="319" spans="1:11">
      <c r="A319" s="39" t="s">
        <v>128</v>
      </c>
      <c r="B319" s="713" t="s">
        <v>171</v>
      </c>
      <c r="C319" s="713"/>
      <c r="D319" s="713"/>
      <c r="E319" s="713"/>
      <c r="F319" s="713"/>
      <c r="G319" s="713"/>
      <c r="H319" s="713"/>
      <c r="I319" s="713"/>
      <c r="J319" s="713"/>
      <c r="K319" s="713"/>
    </row>
    <row r="320" spans="1:11" ht="92.25" customHeight="1">
      <c r="A320" s="39" t="s">
        <v>129</v>
      </c>
      <c r="B320" s="713" t="s">
        <v>392</v>
      </c>
      <c r="C320" s="713"/>
      <c r="D320" s="713"/>
      <c r="E320" s="713"/>
      <c r="F320" s="713"/>
      <c r="G320" s="713"/>
      <c r="H320" s="713"/>
      <c r="I320" s="713"/>
      <c r="J320" s="713"/>
      <c r="K320" s="713"/>
    </row>
    <row r="321" spans="1:11" ht="32.25" customHeight="1">
      <c r="A321" s="39" t="s">
        <v>130</v>
      </c>
      <c r="B321" s="713" t="s">
        <v>257</v>
      </c>
      <c r="C321" s="713"/>
      <c r="D321" s="713"/>
      <c r="E321" s="713"/>
      <c r="F321" s="713"/>
      <c r="G321" s="713"/>
      <c r="H321" s="713"/>
      <c r="I321" s="713"/>
      <c r="J321" s="713"/>
      <c r="K321" s="713"/>
    </row>
    <row r="322" spans="1:11">
      <c r="A322" s="39" t="s">
        <v>131</v>
      </c>
      <c r="B322" s="713" t="s">
        <v>132</v>
      </c>
      <c r="C322" s="713"/>
      <c r="D322" s="713"/>
      <c r="E322" s="713"/>
      <c r="F322" s="713"/>
      <c r="G322" s="713"/>
      <c r="H322" s="713"/>
      <c r="I322" s="713"/>
      <c r="J322" s="713"/>
      <c r="K322" s="713"/>
    </row>
    <row r="323" spans="1:11" ht="48" customHeight="1">
      <c r="A323" s="39" t="s">
        <v>176</v>
      </c>
      <c r="B323" s="713" t="s">
        <v>262</v>
      </c>
      <c r="C323" s="713"/>
      <c r="D323" s="713"/>
      <c r="E323" s="713"/>
      <c r="F323" s="713"/>
      <c r="G323" s="713"/>
      <c r="H323" s="713"/>
      <c r="I323" s="713"/>
      <c r="J323" s="713"/>
      <c r="K323" s="713"/>
    </row>
    <row r="324" spans="1:11" ht="59.45" customHeight="1">
      <c r="A324" s="123" t="s">
        <v>178</v>
      </c>
      <c r="B324" s="713" t="s">
        <v>263</v>
      </c>
      <c r="C324" s="713"/>
      <c r="D324" s="713"/>
      <c r="E324" s="713"/>
      <c r="F324" s="713"/>
      <c r="G324" s="713"/>
      <c r="H324" s="713"/>
      <c r="I324" s="713"/>
      <c r="J324" s="713"/>
      <c r="K324" s="713"/>
    </row>
    <row r="325" spans="1:11" ht="21" customHeight="1">
      <c r="A325" s="123" t="s">
        <v>191</v>
      </c>
      <c r="B325" s="713" t="s">
        <v>199</v>
      </c>
      <c r="C325" s="713"/>
      <c r="D325" s="713"/>
      <c r="E325" s="713"/>
      <c r="F325" s="713"/>
      <c r="G325" s="713"/>
      <c r="H325" s="713"/>
      <c r="I325" s="713"/>
      <c r="J325" s="713"/>
      <c r="K325" s="713"/>
    </row>
    <row r="326" spans="1:11" ht="26.45" customHeight="1">
      <c r="A326" s="124" t="s">
        <v>200</v>
      </c>
      <c r="B326" s="713" t="s">
        <v>277</v>
      </c>
      <c r="C326" s="713"/>
      <c r="D326" s="713"/>
      <c r="E326" s="713"/>
      <c r="F326" s="713"/>
      <c r="G326" s="713"/>
      <c r="H326" s="713"/>
      <c r="I326" s="713"/>
      <c r="J326" s="713"/>
      <c r="K326" s="713"/>
    </row>
    <row r="327" spans="1:11" ht="21.6" customHeight="1">
      <c r="A327" s="124" t="s">
        <v>210</v>
      </c>
      <c r="B327" s="716" t="s">
        <v>320</v>
      </c>
      <c r="C327" s="716"/>
      <c r="D327" s="716"/>
      <c r="E327" s="716"/>
      <c r="F327" s="716"/>
      <c r="G327" s="716"/>
      <c r="H327" s="716"/>
      <c r="I327" s="716"/>
      <c r="J327" s="716"/>
      <c r="K327" s="716"/>
    </row>
    <row r="328" spans="1:11" ht="34.15" customHeight="1">
      <c r="A328" s="124" t="s">
        <v>211</v>
      </c>
      <c r="B328" s="713" t="s">
        <v>354</v>
      </c>
      <c r="C328" s="713"/>
      <c r="D328" s="713"/>
      <c r="E328" s="713"/>
      <c r="F328" s="713"/>
      <c r="G328" s="713"/>
      <c r="H328" s="713"/>
      <c r="I328" s="713"/>
      <c r="J328" s="713"/>
      <c r="K328" s="713"/>
    </row>
    <row r="329" spans="1:11">
      <c r="A329" s="124" t="s">
        <v>271</v>
      </c>
      <c r="B329" s="713" t="s">
        <v>355</v>
      </c>
      <c r="C329" s="713"/>
      <c r="D329" s="713"/>
      <c r="E329" s="713"/>
      <c r="F329" s="713"/>
      <c r="G329" s="713"/>
      <c r="H329" s="713"/>
      <c r="I329" s="713"/>
      <c r="J329" s="713"/>
      <c r="K329" s="713"/>
    </row>
    <row r="330" spans="1:11" ht="37.5" customHeight="1">
      <c r="A330" s="124" t="s">
        <v>272</v>
      </c>
      <c r="B330" s="713" t="s">
        <v>356</v>
      </c>
      <c r="C330" s="713"/>
      <c r="D330" s="713"/>
      <c r="E330" s="713"/>
      <c r="F330" s="713"/>
      <c r="G330" s="713"/>
      <c r="H330" s="713"/>
      <c r="I330" s="713"/>
      <c r="J330" s="713"/>
      <c r="K330" s="713"/>
    </row>
    <row r="331" spans="1:11" ht="48" customHeight="1">
      <c r="A331" s="60" t="s">
        <v>278</v>
      </c>
      <c r="B331" s="720" t="s">
        <v>363</v>
      </c>
      <c r="C331" s="721"/>
      <c r="D331" s="721"/>
      <c r="E331" s="721"/>
      <c r="F331" s="721"/>
      <c r="G331" s="721"/>
      <c r="H331" s="721"/>
      <c r="I331" s="721"/>
      <c r="J331" s="721"/>
      <c r="K331" s="721"/>
    </row>
    <row r="332" spans="1:11">
      <c r="A332" s="60" t="s">
        <v>280</v>
      </c>
      <c r="B332" s="125" t="s">
        <v>279</v>
      </c>
      <c r="C332" s="4"/>
      <c r="D332" s="4"/>
      <c r="E332" s="4"/>
      <c r="F332" s="4"/>
      <c r="G332" s="4"/>
      <c r="H332" s="4"/>
      <c r="I332" s="6"/>
      <c r="J332" s="6"/>
      <c r="K332" s="6"/>
    </row>
    <row r="333" spans="1:11" ht="33" customHeight="1">
      <c r="A333" s="126" t="s">
        <v>288</v>
      </c>
      <c r="B333" s="722" t="s">
        <v>357</v>
      </c>
      <c r="C333" s="722"/>
      <c r="D333" s="722"/>
      <c r="E333" s="722"/>
      <c r="F333" s="722"/>
      <c r="G333" s="722"/>
      <c r="H333" s="722"/>
      <c r="I333" s="722"/>
      <c r="J333" s="722"/>
      <c r="K333" s="722"/>
    </row>
    <row r="334" spans="1:11" ht="32.1" customHeight="1">
      <c r="A334" s="126" t="s">
        <v>289</v>
      </c>
      <c r="B334" s="722" t="s">
        <v>321</v>
      </c>
      <c r="C334" s="722"/>
      <c r="D334" s="722"/>
      <c r="E334" s="722"/>
      <c r="F334" s="722"/>
      <c r="G334" s="722"/>
      <c r="H334" s="722"/>
      <c r="I334" s="722"/>
      <c r="J334" s="722"/>
      <c r="K334" s="722"/>
    </row>
    <row r="335" spans="1:11" ht="68.45" customHeight="1">
      <c r="A335" s="126" t="s">
        <v>295</v>
      </c>
      <c r="B335" s="722" t="s">
        <v>346</v>
      </c>
      <c r="C335" s="722"/>
      <c r="D335" s="722"/>
      <c r="E335" s="722"/>
      <c r="F335" s="722"/>
      <c r="G335" s="722"/>
      <c r="H335" s="722"/>
      <c r="I335" s="722"/>
      <c r="J335" s="722"/>
      <c r="K335" s="722"/>
    </row>
    <row r="336" spans="1:11" ht="69" customHeight="1">
      <c r="A336" s="126" t="s">
        <v>296</v>
      </c>
      <c r="B336" s="723" t="s">
        <v>319</v>
      </c>
      <c r="C336" s="723"/>
      <c r="D336" s="723"/>
      <c r="E336" s="723"/>
      <c r="F336" s="723"/>
      <c r="G336" s="723"/>
      <c r="H336" s="723"/>
      <c r="I336" s="723"/>
      <c r="J336" s="723"/>
      <c r="K336" s="723"/>
    </row>
    <row r="337" spans="1:11" ht="59.1" customHeight="1">
      <c r="A337" s="126" t="s">
        <v>307</v>
      </c>
      <c r="B337" s="722" t="s">
        <v>316</v>
      </c>
      <c r="C337" s="722"/>
      <c r="D337" s="722"/>
      <c r="E337" s="722"/>
      <c r="F337" s="722"/>
      <c r="G337" s="722"/>
      <c r="H337" s="722"/>
      <c r="I337" s="722"/>
      <c r="J337" s="722"/>
      <c r="K337" s="722"/>
    </row>
    <row r="338" spans="1:11" ht="153.94999999999999" customHeight="1">
      <c r="A338" s="126" t="s">
        <v>314</v>
      </c>
      <c r="B338" s="722" t="s">
        <v>358</v>
      </c>
      <c r="C338" s="722"/>
      <c r="D338" s="722"/>
      <c r="E338" s="722"/>
      <c r="F338" s="722"/>
      <c r="G338" s="722"/>
      <c r="H338" s="722"/>
      <c r="I338" s="722"/>
      <c r="J338" s="722"/>
      <c r="K338" s="722"/>
    </row>
    <row r="339" spans="1:11" ht="53.25" customHeight="1">
      <c r="A339" s="126" t="s">
        <v>315</v>
      </c>
      <c r="B339" s="722" t="s">
        <v>359</v>
      </c>
      <c r="C339" s="722"/>
      <c r="D339" s="722"/>
      <c r="E339" s="722"/>
      <c r="F339" s="722"/>
      <c r="G339" s="722"/>
      <c r="H339" s="722"/>
      <c r="I339" s="722"/>
      <c r="J339" s="722"/>
      <c r="K339" s="722"/>
    </row>
    <row r="340" spans="1:11" ht="24.95" customHeight="1">
      <c r="A340" s="126" t="s">
        <v>318</v>
      </c>
      <c r="B340" s="722" t="s">
        <v>361</v>
      </c>
      <c r="C340" s="724"/>
      <c r="D340" s="724"/>
      <c r="E340" s="724"/>
      <c r="F340" s="724"/>
      <c r="G340" s="724"/>
      <c r="H340" s="724"/>
      <c r="I340" s="724"/>
      <c r="J340" s="724"/>
      <c r="K340" s="724"/>
    </row>
    <row r="341" spans="1:11" ht="179.25" customHeight="1">
      <c r="A341" s="126" t="s">
        <v>351</v>
      </c>
      <c r="B341" s="725" t="s">
        <v>408</v>
      </c>
      <c r="C341" s="725"/>
      <c r="D341" s="725"/>
      <c r="E341" s="725"/>
      <c r="F341" s="725"/>
      <c r="G341" s="725"/>
      <c r="H341" s="725"/>
      <c r="I341" s="725"/>
      <c r="J341" s="725"/>
      <c r="K341" s="725"/>
    </row>
    <row r="342" spans="1:11" ht="58.5" customHeight="1">
      <c r="A342" s="126" t="s">
        <v>352</v>
      </c>
      <c r="B342" s="719" t="s">
        <v>393</v>
      </c>
      <c r="C342" s="719"/>
      <c r="D342" s="719"/>
      <c r="E342" s="719"/>
      <c r="F342" s="719"/>
      <c r="G342" s="719"/>
      <c r="H342" s="719"/>
      <c r="I342" s="719"/>
      <c r="J342" s="719"/>
      <c r="K342" s="719"/>
    </row>
    <row r="343" spans="1:11" ht="68.25" customHeight="1">
      <c r="A343" s="127" t="s">
        <v>394</v>
      </c>
      <c r="B343" s="719" t="s">
        <v>395</v>
      </c>
      <c r="C343" s="719"/>
      <c r="D343" s="719"/>
      <c r="E343" s="719"/>
      <c r="F343" s="719"/>
      <c r="G343" s="719"/>
      <c r="H343" s="719"/>
      <c r="I343" s="719"/>
      <c r="J343" s="719"/>
      <c r="K343" s="719"/>
    </row>
    <row r="344" spans="1:11">
      <c r="A344" s="60" t="s">
        <v>403</v>
      </c>
      <c r="B344" s="41" t="s">
        <v>404</v>
      </c>
    </row>
  </sheetData>
  <sheetProtection algorithmName="SHA-512" hashValue="8yAV77xKJv4UYyfftUb16T7CrLXsEpbBy+niGiMnPoaaT8NDk0DN5h64y3nGi+PufvGVy2X7HtmDtojDseAYqQ==" saltValue="I0uqPumFTYiLOcMf8Lc/AQ==" spinCount="100000" sheet="1" objects="1" scenarios="1" formatCells="0" formatColumns="0"/>
  <protectedRanges>
    <protectedRange sqref="I3:I4 K4 D16:D17 I20 I22:I23 I26 I32:I38 D50:D51 D86:D90 D94:D98 D110:D117 D120 D124:D125 D155:D159 D161:D166 D170:D173 D178:D179 D181:D184 D193:D195 D197:D199" name="Range1"/>
  </protectedRanges>
  <mergeCells count="48">
    <mergeCell ref="B343:K343"/>
    <mergeCell ref="B331:K331"/>
    <mergeCell ref="B333:K333"/>
    <mergeCell ref="B334:K334"/>
    <mergeCell ref="B335:K335"/>
    <mergeCell ref="B336:K336"/>
    <mergeCell ref="B337:K337"/>
    <mergeCell ref="B338:K338"/>
    <mergeCell ref="B339:K339"/>
    <mergeCell ref="B340:K340"/>
    <mergeCell ref="B341:K341"/>
    <mergeCell ref="B342:K342"/>
    <mergeCell ref="B330:K330"/>
    <mergeCell ref="B319:K319"/>
    <mergeCell ref="B320:K320"/>
    <mergeCell ref="B321:K321"/>
    <mergeCell ref="B322:K322"/>
    <mergeCell ref="B323:K323"/>
    <mergeCell ref="B324:K324"/>
    <mergeCell ref="B325:K325"/>
    <mergeCell ref="B326:K326"/>
    <mergeCell ref="B327:K327"/>
    <mergeCell ref="B328:K328"/>
    <mergeCell ref="B329:K329"/>
    <mergeCell ref="B318:K318"/>
    <mergeCell ref="B307:K307"/>
    <mergeCell ref="B308:K308"/>
    <mergeCell ref="B309:K309"/>
    <mergeCell ref="B310:K310"/>
    <mergeCell ref="B311:K311"/>
    <mergeCell ref="E312:K312"/>
    <mergeCell ref="E313:K313"/>
    <mergeCell ref="E314:K314"/>
    <mergeCell ref="E315:K315"/>
    <mergeCell ref="B316:K316"/>
    <mergeCell ref="B317:K317"/>
    <mergeCell ref="B306:K306"/>
    <mergeCell ref="J75:K75"/>
    <mergeCell ref="J145:K145"/>
    <mergeCell ref="B208:C208"/>
    <mergeCell ref="B212:C212"/>
    <mergeCell ref="J218:K218"/>
    <mergeCell ref="J290:K290"/>
    <mergeCell ref="B301:K301"/>
    <mergeCell ref="B302:K302"/>
    <mergeCell ref="B303:K303"/>
    <mergeCell ref="B304:K304"/>
    <mergeCell ref="B305:K305"/>
  </mergeCells>
  <pageMargins left="0.5" right="0.25" top="0.5" bottom="0.6" header="0.5" footer="0.3"/>
  <pageSetup scale="47" fitToHeight="0" orientation="portrait" horizontalDpi="300" verticalDpi="300" r:id="rId1"/>
  <headerFooter alignWithMargins="0">
    <oddFooter>&amp;R&amp;K01+000V37&amp;K000000
EFF 01.01.2021</oddFooter>
  </headerFooter>
  <rowBreaks count="4" manualBreakCount="4">
    <brk id="73" max="10" man="1"/>
    <brk id="143" max="10" man="1"/>
    <brk id="216" max="10" man="1"/>
    <brk id="28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4"/>
  <sheetViews>
    <sheetView view="pageBreakPreview" topLeftCell="A66" zoomScale="90" zoomScaleNormal="70" zoomScaleSheetLayoutView="90" workbookViewId="0">
      <selection activeCell="N93" sqref="N93"/>
    </sheetView>
  </sheetViews>
  <sheetFormatPr defaultColWidth="8.88671875" defaultRowHeight="15.75"/>
  <cols>
    <col min="1" max="1" width="9.21875" style="175" customWidth="1"/>
    <col min="2" max="2" width="1.44140625" style="175" customWidth="1"/>
    <col min="3" max="3" width="39.109375" style="175" customWidth="1"/>
    <col min="4" max="4" width="12.77734375" style="175" customWidth="1"/>
    <col min="5" max="5" width="17.44140625" style="175" customWidth="1"/>
    <col min="6" max="6" width="13.44140625" style="175" customWidth="1"/>
    <col min="7" max="7" width="14.109375" style="175" customWidth="1"/>
    <col min="8" max="8" width="13.88671875" style="175" customWidth="1"/>
    <col min="9" max="10" width="12.77734375" style="175" customWidth="1"/>
    <col min="11" max="11" width="13.5546875" style="175" customWidth="1"/>
    <col min="12" max="12" width="16" style="175" customWidth="1"/>
    <col min="13" max="13" width="12.77734375" style="175" customWidth="1"/>
    <col min="14" max="14" width="13.88671875" style="175" customWidth="1"/>
    <col min="15" max="15" width="1.88671875" style="175" customWidth="1"/>
    <col min="16" max="16" width="13" style="175" customWidth="1"/>
    <col min="17" max="16384" width="8.88671875" style="175"/>
  </cols>
  <sheetData>
    <row r="1" spans="1:18">
      <c r="N1" s="219"/>
    </row>
    <row r="2" spans="1:18">
      <c r="N2" s="219"/>
    </row>
    <row r="4" spans="1:18">
      <c r="N4" s="219" t="s">
        <v>507</v>
      </c>
    </row>
    <row r="5" spans="1:18">
      <c r="C5" s="255" t="s">
        <v>506</v>
      </c>
      <c r="D5" s="255"/>
      <c r="E5" s="255"/>
      <c r="F5" s="255"/>
      <c r="G5" s="215" t="s">
        <v>1</v>
      </c>
      <c r="H5" s="255"/>
      <c r="I5" s="255"/>
      <c r="J5" s="255"/>
      <c r="K5" s="254"/>
      <c r="L5" s="258" t="s">
        <v>505</v>
      </c>
      <c r="M5" s="257"/>
      <c r="N5" s="256" t="s">
        <v>866</v>
      </c>
      <c r="O5" s="199"/>
      <c r="P5" s="252"/>
      <c r="Q5" s="252"/>
      <c r="R5" s="199"/>
    </row>
    <row r="6" spans="1:18">
      <c r="C6" s="255"/>
      <c r="D6" s="255"/>
      <c r="E6" s="181" t="s">
        <v>2</v>
      </c>
      <c r="F6" s="181"/>
      <c r="G6" s="232" t="s">
        <v>504</v>
      </c>
      <c r="H6" s="181"/>
      <c r="I6" s="181"/>
      <c r="J6" s="181"/>
      <c r="K6" s="254"/>
      <c r="M6" s="199"/>
      <c r="N6" s="254"/>
      <c r="O6" s="199"/>
      <c r="P6" s="253"/>
      <c r="Q6" s="252"/>
      <c r="R6" s="199"/>
    </row>
    <row r="7" spans="1:18">
      <c r="C7" s="199"/>
      <c r="D7" s="199"/>
      <c r="E7" s="199"/>
      <c r="F7" s="199"/>
      <c r="G7" s="199"/>
      <c r="H7" s="199"/>
      <c r="I7" s="199"/>
      <c r="J7" s="199"/>
      <c r="K7" s="199"/>
      <c r="M7" s="199"/>
      <c r="N7" s="199" t="s">
        <v>503</v>
      </c>
      <c r="O7" s="199"/>
      <c r="P7" s="252"/>
      <c r="Q7" s="252"/>
      <c r="R7" s="199"/>
    </row>
    <row r="8" spans="1:18">
      <c r="A8" s="215"/>
      <c r="C8" s="199"/>
      <c r="D8" s="199"/>
      <c r="E8" s="199"/>
      <c r="F8" s="199"/>
      <c r="G8" s="184" t="s">
        <v>502</v>
      </c>
      <c r="H8" s="199"/>
      <c r="I8" s="199"/>
      <c r="J8" s="199"/>
      <c r="K8" s="199"/>
      <c r="L8" s="199"/>
      <c r="M8" s="199"/>
      <c r="N8" s="199"/>
      <c r="O8" s="199"/>
      <c r="P8" s="252"/>
      <c r="Q8" s="252"/>
      <c r="R8" s="199"/>
    </row>
    <row r="9" spans="1:18">
      <c r="A9" s="215"/>
      <c r="C9" s="199"/>
      <c r="D9" s="199"/>
      <c r="E9" s="199"/>
      <c r="F9" s="199"/>
      <c r="G9" s="251"/>
      <c r="H9" s="199"/>
      <c r="I9" s="199"/>
      <c r="J9" s="199"/>
      <c r="K9" s="199"/>
      <c r="L9" s="199"/>
      <c r="M9" s="199"/>
      <c r="N9" s="199"/>
      <c r="O9" s="199"/>
      <c r="P9" s="252"/>
      <c r="Q9" s="252"/>
      <c r="R9" s="199"/>
    </row>
    <row r="10" spans="1:18">
      <c r="A10" s="215"/>
      <c r="C10" s="199" t="s">
        <v>501</v>
      </c>
      <c r="D10" s="199"/>
      <c r="E10" s="199"/>
      <c r="F10" s="199"/>
      <c r="G10" s="251"/>
      <c r="H10" s="199"/>
      <c r="I10" s="199"/>
      <c r="J10" s="199"/>
      <c r="K10" s="199"/>
      <c r="L10" s="199"/>
      <c r="M10" s="199"/>
      <c r="N10" s="199"/>
      <c r="O10" s="199"/>
      <c r="P10" s="252"/>
      <c r="Q10" s="252"/>
      <c r="R10" s="199"/>
    </row>
    <row r="11" spans="1:18">
      <c r="A11" s="215"/>
      <c r="C11" s="199"/>
      <c r="D11" s="199"/>
      <c r="E11" s="199"/>
      <c r="F11" s="199"/>
      <c r="G11" s="251"/>
      <c r="L11" s="199"/>
      <c r="M11" s="199"/>
      <c r="N11" s="199"/>
      <c r="O11" s="199"/>
      <c r="P11" s="199"/>
      <c r="Q11" s="199"/>
      <c r="R11" s="199"/>
    </row>
    <row r="12" spans="1:18">
      <c r="A12" s="215"/>
      <c r="C12" s="199"/>
      <c r="D12" s="199"/>
      <c r="E12" s="199"/>
      <c r="F12" s="199"/>
      <c r="G12" s="199"/>
      <c r="L12" s="250"/>
      <c r="M12" s="199"/>
      <c r="N12" s="199"/>
      <c r="O12" s="199"/>
      <c r="P12" s="199"/>
      <c r="Q12" s="199"/>
      <c r="R12" s="199"/>
    </row>
    <row r="13" spans="1:18">
      <c r="C13" s="231" t="s">
        <v>31</v>
      </c>
      <c r="D13" s="231"/>
      <c r="E13" s="231" t="s">
        <v>32</v>
      </c>
      <c r="F13" s="231"/>
      <c r="G13" s="231" t="s">
        <v>33</v>
      </c>
      <c r="L13" s="184" t="s">
        <v>34</v>
      </c>
      <c r="M13" s="181"/>
      <c r="N13" s="184"/>
      <c r="O13" s="181"/>
      <c r="P13" s="184"/>
      <c r="Q13" s="181"/>
      <c r="R13" s="182"/>
    </row>
    <row r="14" spans="1:18">
      <c r="C14" s="182"/>
      <c r="D14" s="182"/>
      <c r="E14" s="237" t="s">
        <v>500</v>
      </c>
      <c r="F14" s="237"/>
      <c r="G14" s="181"/>
      <c r="M14" s="181"/>
      <c r="O14" s="181"/>
      <c r="P14" s="231"/>
      <c r="Q14" s="231"/>
      <c r="R14" s="182"/>
    </row>
    <row r="15" spans="1:18">
      <c r="A15" s="215" t="s">
        <v>4</v>
      </c>
      <c r="C15" s="182"/>
      <c r="D15" s="182"/>
      <c r="E15" s="249" t="s">
        <v>38</v>
      </c>
      <c r="F15" s="249"/>
      <c r="G15" s="248" t="s">
        <v>37</v>
      </c>
      <c r="L15" s="248" t="s">
        <v>10</v>
      </c>
      <c r="M15" s="181"/>
      <c r="O15" s="199"/>
      <c r="P15" s="245"/>
      <c r="Q15" s="231"/>
      <c r="R15" s="182"/>
    </row>
    <row r="16" spans="1:18">
      <c r="A16" s="215" t="s">
        <v>6</v>
      </c>
      <c r="C16" s="216"/>
      <c r="D16" s="216"/>
      <c r="E16" s="181"/>
      <c r="F16" s="181"/>
      <c r="G16" s="181"/>
      <c r="J16" s="247"/>
      <c r="L16" s="181"/>
      <c r="M16" s="181"/>
      <c r="N16" s="181"/>
      <c r="O16" s="199"/>
      <c r="P16" s="181"/>
      <c r="Q16" s="181"/>
      <c r="R16" s="182"/>
    </row>
    <row r="17" spans="1:18">
      <c r="A17" s="246"/>
      <c r="C17" s="182"/>
      <c r="D17" s="182"/>
      <c r="E17" s="181"/>
      <c r="F17" s="181"/>
      <c r="G17" s="181"/>
      <c r="L17" s="181"/>
      <c r="M17" s="181"/>
      <c r="N17" s="181"/>
      <c r="O17" s="199"/>
      <c r="P17" s="181"/>
      <c r="Q17" s="181"/>
      <c r="R17" s="182"/>
    </row>
    <row r="18" spans="1:18">
      <c r="A18" s="232">
        <v>1</v>
      </c>
      <c r="C18" s="182" t="s">
        <v>499</v>
      </c>
      <c r="D18" s="182"/>
      <c r="E18" s="232" t="s">
        <v>498</v>
      </c>
      <c r="F18" s="232"/>
      <c r="G18" s="241">
        <f>'Nonlevelized-IOU'!I87+'Nonlevelized-IOU'!I115+'Nonlevelized-IOU'!I116</f>
        <v>50634155.32</v>
      </c>
      <c r="M18" s="181"/>
      <c r="N18" s="181"/>
      <c r="O18" s="199"/>
      <c r="P18" s="181"/>
      <c r="Q18" s="181"/>
      <c r="R18" s="182"/>
    </row>
    <row r="19" spans="1:18">
      <c r="A19" s="232">
        <v>2</v>
      </c>
      <c r="C19" s="182" t="s">
        <v>497</v>
      </c>
      <c r="D19" s="182"/>
      <c r="E19" s="232" t="s">
        <v>496</v>
      </c>
      <c r="F19" s="232"/>
      <c r="G19" s="241">
        <f>'Nonlevelized-IOU'!I103+'Nonlevelized-IOU'!I115+'Nonlevelized-IOU'!I116</f>
        <v>47177926.15785592</v>
      </c>
      <c r="M19" s="181"/>
      <c r="N19" s="181"/>
      <c r="O19" s="199"/>
      <c r="P19" s="181"/>
      <c r="Q19" s="181"/>
      <c r="R19" s="182"/>
    </row>
    <row r="20" spans="1:18">
      <c r="A20" s="232"/>
      <c r="E20" s="232"/>
      <c r="F20" s="232"/>
      <c r="M20" s="181"/>
      <c r="N20" s="181"/>
      <c r="O20" s="199"/>
      <c r="P20" s="181"/>
      <c r="Q20" s="181"/>
      <c r="R20" s="182"/>
    </row>
    <row r="21" spans="1:18">
      <c r="A21" s="232"/>
      <c r="C21" s="182" t="s">
        <v>495</v>
      </c>
      <c r="D21" s="182"/>
      <c r="E21" s="232"/>
      <c r="F21" s="232"/>
      <c r="G21" s="181"/>
      <c r="L21" s="181"/>
      <c r="M21" s="181"/>
      <c r="N21" s="181"/>
      <c r="O21" s="181"/>
      <c r="P21" s="181"/>
      <c r="Q21" s="181"/>
      <c r="R21" s="182"/>
    </row>
    <row r="22" spans="1:18">
      <c r="A22" s="232">
        <v>3</v>
      </c>
      <c r="C22" s="182" t="s">
        <v>494</v>
      </c>
      <c r="D22" s="182"/>
      <c r="E22" s="232" t="s">
        <v>493</v>
      </c>
      <c r="F22" s="232"/>
      <c r="G22" s="241">
        <f>'Nonlevelized-IOU'!I167</f>
        <v>1167619.2351404</v>
      </c>
      <c r="M22" s="181"/>
      <c r="N22" s="181"/>
      <c r="O22" s="181"/>
      <c r="P22" s="181"/>
      <c r="Q22" s="181"/>
      <c r="R22" s="182"/>
    </row>
    <row r="23" spans="1:18">
      <c r="A23" s="232">
        <v>4</v>
      </c>
      <c r="C23" s="182" t="s">
        <v>492</v>
      </c>
      <c r="D23" s="182"/>
      <c r="E23" s="232" t="s">
        <v>491</v>
      </c>
      <c r="F23" s="232"/>
      <c r="G23" s="221">
        <f>IF(G22=0,0,G22/G18)</f>
        <v>2.3059913367987038E-2</v>
      </c>
      <c r="L23" s="196">
        <f>G23</f>
        <v>2.3059913367987038E-2</v>
      </c>
      <c r="M23" s="181"/>
      <c r="N23" s="233"/>
      <c r="O23" s="230"/>
      <c r="P23" s="244"/>
      <c r="Q23" s="181"/>
      <c r="R23" s="182"/>
    </row>
    <row r="24" spans="1:18">
      <c r="A24" s="232"/>
      <c r="C24" s="182"/>
      <c r="D24" s="182"/>
      <c r="E24" s="232"/>
      <c r="F24" s="232"/>
      <c r="G24" s="221"/>
      <c r="L24" s="196"/>
      <c r="M24" s="181"/>
      <c r="N24" s="233"/>
      <c r="O24" s="230"/>
      <c r="P24" s="244"/>
      <c r="Q24" s="181"/>
      <c r="R24" s="182"/>
    </row>
    <row r="25" spans="1:18">
      <c r="A25" s="184"/>
      <c r="C25" s="182" t="s">
        <v>490</v>
      </c>
      <c r="D25" s="182"/>
      <c r="E25" s="177"/>
      <c r="F25" s="177"/>
      <c r="G25" s="181"/>
      <c r="L25" s="181"/>
      <c r="M25" s="181"/>
      <c r="N25" s="233"/>
      <c r="O25" s="230"/>
      <c r="P25" s="244"/>
      <c r="Q25" s="181"/>
      <c r="R25" s="182"/>
    </row>
    <row r="26" spans="1:18">
      <c r="A26" s="184" t="s">
        <v>489</v>
      </c>
      <c r="C26" s="182" t="s">
        <v>488</v>
      </c>
      <c r="D26" s="182"/>
      <c r="E26" s="232" t="s">
        <v>487</v>
      </c>
      <c r="F26" s="232"/>
      <c r="G26" s="241">
        <f>'Nonlevelized-IOU'!I171+'Nonlevelized-IOU'!I172+'Nonlevelized-IOU'!I173</f>
        <v>15490.923293999982</v>
      </c>
      <c r="M26" s="181"/>
      <c r="N26" s="233"/>
      <c r="O26" s="230"/>
      <c r="P26" s="244"/>
      <c r="Q26" s="181"/>
      <c r="R26" s="182"/>
    </row>
    <row r="27" spans="1:18">
      <c r="A27" s="184" t="s">
        <v>486</v>
      </c>
      <c r="C27" s="182" t="s">
        <v>485</v>
      </c>
      <c r="D27" s="182"/>
      <c r="E27" s="232" t="s">
        <v>484</v>
      </c>
      <c r="F27" s="232"/>
      <c r="G27" s="221">
        <f>IF(G26=0,0,G26/G18)</f>
        <v>3.059382188978912E-4</v>
      </c>
      <c r="L27" s="196">
        <f>G27</f>
        <v>3.059382188978912E-4</v>
      </c>
      <c r="M27" s="181"/>
      <c r="N27" s="233"/>
      <c r="O27" s="230"/>
      <c r="P27" s="244"/>
      <c r="Q27" s="181"/>
      <c r="R27" s="182"/>
    </row>
    <row r="28" spans="1:18">
      <c r="A28" s="232"/>
      <c r="C28" s="182"/>
      <c r="D28" s="182"/>
      <c r="E28" s="232"/>
      <c r="F28" s="232"/>
      <c r="G28" s="221"/>
      <c r="L28" s="196"/>
      <c r="M28" s="181"/>
      <c r="N28" s="233"/>
      <c r="O28" s="230"/>
      <c r="P28" s="244"/>
      <c r="Q28" s="181"/>
      <c r="R28" s="182"/>
    </row>
    <row r="29" spans="1:18">
      <c r="A29" s="184"/>
      <c r="C29" s="182" t="s">
        <v>483</v>
      </c>
      <c r="D29" s="182"/>
      <c r="E29" s="177"/>
      <c r="F29" s="177"/>
      <c r="G29" s="181"/>
      <c r="L29" s="181"/>
      <c r="M29" s="181"/>
      <c r="N29" s="181"/>
      <c r="O29" s="181"/>
      <c r="P29" s="181"/>
      <c r="Q29" s="181"/>
      <c r="R29" s="182"/>
    </row>
    <row r="30" spans="1:18">
      <c r="A30" s="184" t="s">
        <v>482</v>
      </c>
      <c r="C30" s="182" t="s">
        <v>481</v>
      </c>
      <c r="D30" s="182"/>
      <c r="E30" s="232" t="s">
        <v>480</v>
      </c>
      <c r="F30" s="232"/>
      <c r="G30" s="241">
        <f>'Nonlevelized-IOU'!I185</f>
        <v>684322.05240598007</v>
      </c>
      <c r="M30" s="181"/>
      <c r="N30" s="245"/>
      <c r="O30" s="181"/>
      <c r="P30" s="232"/>
      <c r="Q30" s="231"/>
      <c r="R30" s="182"/>
    </row>
    <row r="31" spans="1:18">
      <c r="A31" s="184" t="s">
        <v>479</v>
      </c>
      <c r="C31" s="182" t="s">
        <v>478</v>
      </c>
      <c r="D31" s="182"/>
      <c r="E31" s="232" t="s">
        <v>477</v>
      </c>
      <c r="F31" s="232"/>
      <c r="G31" s="221">
        <f>IF(G30=0,0,G30/G18)</f>
        <v>1.3515028503609292E-2</v>
      </c>
      <c r="L31" s="196">
        <f>G31</f>
        <v>1.3515028503609292E-2</v>
      </c>
      <c r="M31" s="181"/>
      <c r="N31" s="233"/>
      <c r="O31" s="181"/>
      <c r="P31" s="244"/>
      <c r="Q31" s="231"/>
      <c r="R31" s="182"/>
    </row>
    <row r="32" spans="1:18">
      <c r="A32" s="184"/>
      <c r="C32" s="182"/>
      <c r="D32" s="182"/>
      <c r="E32" s="232"/>
      <c r="F32" s="232"/>
      <c r="G32" s="181"/>
      <c r="L32" s="181"/>
      <c r="M32" s="181"/>
      <c r="Q32" s="181"/>
      <c r="R32" s="182"/>
    </row>
    <row r="33" spans="1:18">
      <c r="A33" s="239" t="s">
        <v>476</v>
      </c>
      <c r="B33" s="238"/>
      <c r="C33" s="216" t="s">
        <v>443</v>
      </c>
      <c r="D33" s="216"/>
      <c r="E33" s="237" t="s">
        <v>475</v>
      </c>
      <c r="F33" s="237"/>
      <c r="G33" s="230"/>
      <c r="L33" s="236">
        <f>L23+L27+L31</f>
        <v>3.6880880090494221E-2</v>
      </c>
      <c r="M33" s="181"/>
      <c r="Q33" s="181"/>
      <c r="R33" s="182"/>
    </row>
    <row r="34" spans="1:18">
      <c r="A34" s="184"/>
      <c r="C34" s="182"/>
      <c r="D34" s="182"/>
      <c r="E34" s="232"/>
      <c r="F34" s="232"/>
      <c r="G34" s="181"/>
      <c r="L34" s="181"/>
      <c r="M34" s="181"/>
      <c r="N34" s="181"/>
      <c r="O34" s="181"/>
      <c r="P34" s="243"/>
      <c r="Q34" s="181"/>
      <c r="R34" s="182"/>
    </row>
    <row r="35" spans="1:18">
      <c r="A35" s="184"/>
      <c r="B35" s="183"/>
      <c r="C35" s="181" t="s">
        <v>474</v>
      </c>
      <c r="D35" s="181"/>
      <c r="E35" s="232"/>
      <c r="F35" s="232"/>
      <c r="G35" s="181"/>
      <c r="L35" s="181"/>
      <c r="M35" s="242"/>
      <c r="N35" s="183"/>
      <c r="Q35" s="231"/>
      <c r="R35" s="181" t="s">
        <v>2</v>
      </c>
    </row>
    <row r="36" spans="1:18">
      <c r="A36" s="184" t="s">
        <v>473</v>
      </c>
      <c r="B36" s="183"/>
      <c r="C36" s="181" t="s">
        <v>472</v>
      </c>
      <c r="D36" s="181"/>
      <c r="E36" s="232" t="s">
        <v>471</v>
      </c>
      <c r="F36" s="232"/>
      <c r="G36" s="241">
        <f>'Nonlevelized-IOU'!I200</f>
        <v>554073.44504260109</v>
      </c>
      <c r="L36" s="181"/>
      <c r="M36" s="242"/>
      <c r="N36" s="183"/>
      <c r="Q36" s="231"/>
      <c r="R36" s="181"/>
    </row>
    <row r="37" spans="1:18">
      <c r="A37" s="184" t="s">
        <v>470</v>
      </c>
      <c r="B37" s="183"/>
      <c r="C37" s="181" t="s">
        <v>469</v>
      </c>
      <c r="D37" s="181"/>
      <c r="E37" s="232" t="s">
        <v>468</v>
      </c>
      <c r="F37" s="232"/>
      <c r="G37" s="221">
        <f>IF(G36=0,0,G36/G19)</f>
        <v>1.1744336603281121E-2</v>
      </c>
      <c r="L37" s="196">
        <f>G37</f>
        <v>1.1744336603281121E-2</v>
      </c>
      <c r="M37" s="242"/>
      <c r="N37" s="183"/>
      <c r="O37" s="181"/>
      <c r="P37" s="181"/>
      <c r="Q37" s="231"/>
      <c r="R37" s="181"/>
    </row>
    <row r="38" spans="1:18">
      <c r="A38" s="184"/>
      <c r="C38" s="181"/>
      <c r="D38" s="181"/>
      <c r="E38" s="232"/>
      <c r="F38" s="232"/>
      <c r="G38" s="181"/>
      <c r="L38" s="181"/>
      <c r="M38" s="181"/>
      <c r="O38" s="199"/>
      <c r="P38" s="181"/>
      <c r="Q38" s="199"/>
      <c r="R38" s="182"/>
    </row>
    <row r="39" spans="1:18">
      <c r="A39" s="184"/>
      <c r="C39" s="182" t="s">
        <v>73</v>
      </c>
      <c r="D39" s="182"/>
      <c r="E39" s="235"/>
      <c r="F39" s="235"/>
      <c r="M39" s="181"/>
      <c r="O39" s="181"/>
      <c r="P39" s="181"/>
      <c r="Q39" s="181"/>
      <c r="R39" s="182"/>
    </row>
    <row r="40" spans="1:18">
      <c r="A40" s="184" t="s">
        <v>467</v>
      </c>
      <c r="C40" s="182" t="s">
        <v>466</v>
      </c>
      <c r="D40" s="182"/>
      <c r="E40" s="232" t="s">
        <v>465</v>
      </c>
      <c r="F40" s="232"/>
      <c r="G40" s="241">
        <f>'Nonlevelized-IOU'!I202</f>
        <v>2769352.9508263888</v>
      </c>
      <c r="L40" s="181"/>
      <c r="M40" s="181"/>
      <c r="O40" s="181"/>
      <c r="P40" s="181"/>
      <c r="Q40" s="181"/>
      <c r="R40" s="182"/>
    </row>
    <row r="41" spans="1:18">
      <c r="A41" s="184" t="s">
        <v>464</v>
      </c>
      <c r="B41" s="183"/>
      <c r="C41" s="181" t="s">
        <v>463</v>
      </c>
      <c r="D41" s="181"/>
      <c r="E41" s="232" t="s">
        <v>462</v>
      </c>
      <c r="F41" s="232"/>
      <c r="G41" s="240">
        <f>IF(G40=0,0,G40/G19)</f>
        <v>5.8700184097966013E-2</v>
      </c>
      <c r="L41" s="196">
        <f>G41</f>
        <v>5.8700184097966013E-2</v>
      </c>
      <c r="M41" s="181"/>
      <c r="P41" s="180"/>
      <c r="Q41" s="231"/>
      <c r="R41" s="181"/>
    </row>
    <row r="42" spans="1:18">
      <c r="A42" s="184"/>
      <c r="C42" s="182"/>
      <c r="D42" s="182"/>
      <c r="E42" s="232"/>
      <c r="F42" s="232"/>
      <c r="G42" s="181"/>
      <c r="L42" s="181"/>
      <c r="M42" s="181"/>
      <c r="N42" s="235"/>
      <c r="O42" s="181"/>
      <c r="P42" s="181"/>
      <c r="Q42" s="181"/>
      <c r="R42" s="182"/>
    </row>
    <row r="43" spans="1:18">
      <c r="A43" s="239" t="s">
        <v>461</v>
      </c>
      <c r="B43" s="238"/>
      <c r="C43" s="216" t="s">
        <v>440</v>
      </c>
      <c r="D43" s="216"/>
      <c r="E43" s="237" t="s">
        <v>460</v>
      </c>
      <c r="F43" s="237"/>
      <c r="G43" s="230"/>
      <c r="L43" s="236">
        <f>L37+L41</f>
        <v>7.0444520701247126E-2</v>
      </c>
      <c r="M43" s="181"/>
      <c r="N43" s="235"/>
      <c r="O43" s="181"/>
      <c r="P43" s="181"/>
      <c r="Q43" s="181"/>
      <c r="R43" s="182"/>
    </row>
    <row r="44" spans="1:18">
      <c r="M44" s="234"/>
      <c r="N44" s="234"/>
      <c r="O44" s="181"/>
      <c r="P44" s="181"/>
      <c r="Q44" s="181"/>
      <c r="R44" s="182"/>
    </row>
    <row r="45" spans="1:18">
      <c r="M45" s="234"/>
      <c r="N45" s="234"/>
      <c r="O45" s="181"/>
      <c r="P45" s="181"/>
      <c r="Q45" s="181"/>
      <c r="R45" s="182"/>
    </row>
    <row r="46" spans="1:18">
      <c r="M46" s="234"/>
      <c r="N46" s="234"/>
      <c r="O46" s="181"/>
      <c r="P46" s="181"/>
      <c r="Q46" s="181"/>
      <c r="R46" s="182"/>
    </row>
    <row r="47" spans="1:18">
      <c r="M47" s="199"/>
      <c r="N47" s="199"/>
      <c r="O47" s="182"/>
      <c r="P47" s="182"/>
      <c r="Q47" s="182"/>
      <c r="R47" s="182"/>
    </row>
    <row r="48" spans="1:18">
      <c r="M48" s="181"/>
      <c r="N48" s="181"/>
      <c r="O48" s="181"/>
      <c r="P48" s="199"/>
      <c r="Q48" s="181"/>
      <c r="R48" s="182"/>
    </row>
    <row r="49" spans="1:18">
      <c r="M49" s="181"/>
      <c r="N49" s="233"/>
      <c r="O49" s="181"/>
      <c r="P49" s="181"/>
      <c r="Q49" s="232"/>
      <c r="R49" s="181"/>
    </row>
    <row r="50" spans="1:18">
      <c r="M50" s="181"/>
      <c r="N50" s="233"/>
      <c r="O50" s="181"/>
      <c r="P50" s="181"/>
      <c r="Q50" s="232"/>
      <c r="R50" s="181"/>
    </row>
    <row r="51" spans="1:18">
      <c r="M51" s="181"/>
      <c r="N51" s="233"/>
      <c r="O51" s="181"/>
      <c r="P51" s="181"/>
      <c r="Q51" s="232"/>
      <c r="R51" s="181"/>
    </row>
    <row r="52" spans="1:18">
      <c r="A52" s="184"/>
      <c r="B52" s="183"/>
      <c r="E52" s="177"/>
      <c r="F52" s="177"/>
      <c r="G52" s="181"/>
      <c r="J52" s="221"/>
      <c r="L52" s="181"/>
      <c r="M52" s="181"/>
      <c r="N52" s="233"/>
      <c r="O52" s="181"/>
      <c r="P52" s="181"/>
      <c r="Q52" s="232"/>
      <c r="R52" s="181"/>
    </row>
    <row r="53" spans="1:18">
      <c r="A53" s="184"/>
      <c r="B53" s="183"/>
      <c r="E53" s="177"/>
      <c r="F53" s="177"/>
      <c r="G53" s="181"/>
      <c r="J53" s="221"/>
      <c r="L53" s="181"/>
      <c r="M53" s="181"/>
      <c r="N53" s="233"/>
      <c r="O53" s="181"/>
      <c r="P53" s="181"/>
      <c r="Q53" s="232"/>
      <c r="R53" s="181"/>
    </row>
    <row r="54" spans="1:18">
      <c r="A54" s="222"/>
      <c r="C54" s="184"/>
      <c r="D54" s="184"/>
      <c r="E54" s="177"/>
      <c r="F54" s="177"/>
      <c r="G54" s="181"/>
      <c r="J54" s="221"/>
      <c r="M54" s="181"/>
      <c r="N54" s="220"/>
      <c r="O54" s="220"/>
      <c r="P54" s="181"/>
      <c r="Q54" s="232"/>
      <c r="R54" s="181"/>
    </row>
    <row r="55" spans="1:18">
      <c r="A55" s="222"/>
      <c r="C55" s="184"/>
      <c r="D55" s="184"/>
      <c r="E55" s="177"/>
      <c r="F55" s="177"/>
      <c r="G55" s="181"/>
      <c r="J55" s="221"/>
      <c r="M55" s="181"/>
      <c r="N55" s="233"/>
      <c r="O55" s="220"/>
      <c r="P55" s="181"/>
      <c r="Q55" s="232"/>
      <c r="R55" s="181"/>
    </row>
    <row r="56" spans="1:18">
      <c r="A56" s="222"/>
      <c r="C56" s="184"/>
      <c r="D56" s="184"/>
      <c r="E56" s="177"/>
      <c r="F56" s="177"/>
      <c r="G56" s="181"/>
      <c r="J56" s="221"/>
      <c r="M56" s="181"/>
      <c r="N56" s="233"/>
      <c r="O56" s="220"/>
      <c r="P56" s="181"/>
      <c r="Q56" s="232"/>
      <c r="R56" s="181"/>
    </row>
    <row r="57" spans="1:18">
      <c r="A57" s="215"/>
      <c r="G57" s="181"/>
      <c r="M57" s="181"/>
      <c r="N57" s="181"/>
      <c r="O57" s="181"/>
      <c r="P57" s="181"/>
      <c r="Q57" s="231"/>
      <c r="R57" s="181" t="s">
        <v>2</v>
      </c>
    </row>
    <row r="58" spans="1:18">
      <c r="N58" s="219"/>
    </row>
    <row r="59" spans="1:18">
      <c r="N59" s="219"/>
    </row>
    <row r="61" spans="1:18">
      <c r="A61" s="215"/>
      <c r="G61" s="181"/>
      <c r="M61" s="181"/>
      <c r="N61" s="219" t="str">
        <f>N4</f>
        <v>Attachment GG - Republic</v>
      </c>
      <c r="O61" s="181"/>
      <c r="P61" s="199"/>
      <c r="Q61" s="181"/>
      <c r="R61" s="182"/>
    </row>
    <row r="62" spans="1:18">
      <c r="A62" s="215"/>
      <c r="C62" s="182" t="str">
        <f>C5</f>
        <v>Formula Rate calculation</v>
      </c>
      <c r="D62" s="182"/>
      <c r="G62" s="175" t="str">
        <f>G5</f>
        <v xml:space="preserve">     Rate Formula Template</v>
      </c>
      <c r="M62" s="181"/>
      <c r="N62" s="218" t="str">
        <f>N5</f>
        <v>For the 12 months ended 12/31/2023</v>
      </c>
      <c r="O62" s="181"/>
      <c r="P62" s="199"/>
      <c r="Q62" s="181"/>
      <c r="R62" s="182"/>
    </row>
    <row r="63" spans="1:18">
      <c r="A63" s="215"/>
      <c r="C63" s="182"/>
      <c r="D63" s="182"/>
      <c r="G63" s="175" t="str">
        <f>G6</f>
        <v xml:space="preserve"> Utilizing Attachment O Data</v>
      </c>
      <c r="L63" s="181"/>
      <c r="M63" s="181"/>
      <c r="O63" s="181"/>
      <c r="P63" s="199"/>
      <c r="Q63" s="181"/>
      <c r="R63" s="182"/>
    </row>
    <row r="64" spans="1:18" ht="14.25" customHeight="1">
      <c r="A64" s="215"/>
      <c r="M64" s="181"/>
      <c r="N64" s="175" t="s">
        <v>459</v>
      </c>
      <c r="O64" s="181"/>
      <c r="P64" s="199"/>
      <c r="Q64" s="181"/>
      <c r="R64" s="182"/>
    </row>
    <row r="65" spans="1:21">
      <c r="A65" s="215"/>
      <c r="G65" s="175" t="str">
        <f>G8</f>
        <v>Republic Transmission, LLC</v>
      </c>
      <c r="M65" s="181"/>
      <c r="N65" s="181"/>
      <c r="O65" s="181"/>
      <c r="P65" s="199"/>
      <c r="Q65" s="181"/>
      <c r="R65" s="182"/>
    </row>
    <row r="66" spans="1:21">
      <c r="A66" s="215"/>
      <c r="E66" s="182"/>
      <c r="F66" s="182"/>
      <c r="G66" s="182"/>
      <c r="H66" s="182"/>
      <c r="I66" s="182"/>
      <c r="J66" s="182"/>
      <c r="K66" s="182"/>
      <c r="L66" s="182"/>
      <c r="M66" s="182"/>
      <c r="N66" s="182"/>
      <c r="O66" s="181"/>
      <c r="P66" s="199"/>
      <c r="Q66" s="181"/>
      <c r="R66" s="182"/>
    </row>
    <row r="67" spans="1:21">
      <c r="A67" s="215"/>
      <c r="E67" s="216" t="s">
        <v>458</v>
      </c>
      <c r="F67" s="216"/>
      <c r="H67" s="199"/>
      <c r="I67" s="199"/>
      <c r="J67" s="199"/>
      <c r="K67" s="199"/>
      <c r="L67" s="199"/>
      <c r="M67" s="181"/>
      <c r="N67" s="181"/>
      <c r="O67" s="181"/>
      <c r="P67" s="199"/>
      <c r="Q67" s="181"/>
      <c r="R67" s="182"/>
    </row>
    <row r="68" spans="1:21">
      <c r="A68" s="215"/>
      <c r="E68" s="216"/>
      <c r="F68" s="216"/>
      <c r="H68" s="199"/>
      <c r="I68" s="199"/>
      <c r="J68" s="199"/>
      <c r="K68" s="199"/>
      <c r="L68" s="199"/>
      <c r="M68" s="181"/>
      <c r="N68" s="181"/>
      <c r="O68" s="181"/>
      <c r="P68" s="199"/>
      <c r="Q68" s="181"/>
      <c r="R68" s="182"/>
    </row>
    <row r="69" spans="1:21">
      <c r="A69" s="215"/>
      <c r="C69" s="214">
        <v>-1</v>
      </c>
      <c r="D69" s="214">
        <v>-2</v>
      </c>
      <c r="E69" s="214">
        <v>-3</v>
      </c>
      <c r="F69" s="214">
        <v>-4</v>
      </c>
      <c r="G69" s="214">
        <v>-5</v>
      </c>
      <c r="H69" s="214">
        <v>-6</v>
      </c>
      <c r="I69" s="214">
        <v>-7</v>
      </c>
      <c r="J69" s="214">
        <v>-8</v>
      </c>
      <c r="K69" s="214">
        <v>-9</v>
      </c>
      <c r="L69" s="214">
        <v>-10</v>
      </c>
      <c r="M69" s="214">
        <v>-11</v>
      </c>
      <c r="N69" s="214">
        <v>-12</v>
      </c>
      <c r="O69" s="181"/>
      <c r="P69" s="199"/>
      <c r="Q69" s="181"/>
      <c r="R69" s="182"/>
    </row>
    <row r="70" spans="1:21" ht="63">
      <c r="A70" s="213" t="s">
        <v>457</v>
      </c>
      <c r="B70" s="212"/>
      <c r="C70" s="212" t="s">
        <v>446</v>
      </c>
      <c r="D70" s="211" t="s">
        <v>445</v>
      </c>
      <c r="E70" s="209" t="s">
        <v>444</v>
      </c>
      <c r="F70" s="209" t="s">
        <v>443</v>
      </c>
      <c r="G70" s="210" t="s">
        <v>442</v>
      </c>
      <c r="H70" s="209" t="s">
        <v>441</v>
      </c>
      <c r="I70" s="209" t="s">
        <v>440</v>
      </c>
      <c r="J70" s="210" t="s">
        <v>439</v>
      </c>
      <c r="K70" s="209" t="s">
        <v>438</v>
      </c>
      <c r="L70" s="207" t="s">
        <v>437</v>
      </c>
      <c r="M70" s="208" t="s">
        <v>436</v>
      </c>
      <c r="N70" s="207" t="s">
        <v>456</v>
      </c>
      <c r="O70" s="230"/>
      <c r="P70" s="199"/>
      <c r="Q70" s="181"/>
      <c r="R70" s="182"/>
    </row>
    <row r="71" spans="1:21" ht="46.5" customHeight="1">
      <c r="A71" s="206"/>
      <c r="B71" s="205"/>
      <c r="C71" s="205"/>
      <c r="D71" s="205"/>
      <c r="E71" s="204" t="s">
        <v>17</v>
      </c>
      <c r="F71" s="204" t="s">
        <v>434</v>
      </c>
      <c r="G71" s="203" t="s">
        <v>433</v>
      </c>
      <c r="H71" s="204" t="s">
        <v>18</v>
      </c>
      <c r="I71" s="204" t="s">
        <v>432</v>
      </c>
      <c r="J71" s="203" t="s">
        <v>431</v>
      </c>
      <c r="K71" s="204" t="s">
        <v>218</v>
      </c>
      <c r="L71" s="203" t="s">
        <v>430</v>
      </c>
      <c r="M71" s="202" t="s">
        <v>429</v>
      </c>
      <c r="N71" s="201" t="s">
        <v>428</v>
      </c>
      <c r="O71" s="181"/>
      <c r="P71" s="199"/>
      <c r="Q71" s="181"/>
      <c r="R71" s="182"/>
    </row>
    <row r="72" spans="1:21">
      <c r="A72" s="200"/>
      <c r="B72" s="199"/>
      <c r="C72" s="199"/>
      <c r="D72" s="199"/>
      <c r="E72" s="199"/>
      <c r="F72" s="199"/>
      <c r="G72" s="198"/>
      <c r="H72" s="199"/>
      <c r="I72" s="199"/>
      <c r="J72" s="198"/>
      <c r="K72" s="199"/>
      <c r="L72" s="198"/>
      <c r="M72" s="181"/>
      <c r="N72" s="192"/>
      <c r="O72" s="181"/>
      <c r="P72" s="199"/>
      <c r="Q72" s="181"/>
      <c r="R72" s="182"/>
    </row>
    <row r="73" spans="1:21">
      <c r="A73" s="190" t="s">
        <v>196</v>
      </c>
      <c r="C73" s="175" t="s">
        <v>455</v>
      </c>
      <c r="D73" s="229">
        <v>10142</v>
      </c>
      <c r="E73" s="225">
        <f>G18</f>
        <v>50634155.32</v>
      </c>
      <c r="F73" s="227">
        <f>$L$33</f>
        <v>3.6880880090494221E-2</v>
      </c>
      <c r="G73" s="226">
        <f>E73*F73</f>
        <v>1867432.2108403801</v>
      </c>
      <c r="H73" s="225">
        <f>G19</f>
        <v>47177926.15785592</v>
      </c>
      <c r="I73" s="227">
        <f>$L$43</f>
        <v>7.0444520701247126E-2</v>
      </c>
      <c r="J73" s="226">
        <f>H73*I73</f>
        <v>3323426.3958689896</v>
      </c>
      <c r="K73" s="194">
        <f>'Nonlevelized-IOU'!I170</f>
        <v>1142015.5223389976</v>
      </c>
      <c r="L73" s="228">
        <f>G73+J73+K73</f>
        <v>6332874.129048367</v>
      </c>
      <c r="M73" s="197">
        <f>'WP7 - True-Up Adjustment'!F17</f>
        <v>128308.87363435031</v>
      </c>
      <c r="N73" s="192">
        <f>L73+M73</f>
        <v>6461183.0026827175</v>
      </c>
      <c r="O73" s="176"/>
      <c r="P73" s="176"/>
      <c r="Q73" s="176"/>
      <c r="R73" s="176"/>
      <c r="S73" s="176"/>
      <c r="T73" s="176"/>
      <c r="U73" s="176"/>
    </row>
    <row r="74" spans="1:21">
      <c r="A74" s="190" t="s">
        <v>425</v>
      </c>
      <c r="C74" s="175" t="s">
        <v>424</v>
      </c>
      <c r="D74" s="175" t="s">
        <v>423</v>
      </c>
      <c r="E74" s="225">
        <v>0</v>
      </c>
      <c r="F74" s="227">
        <f>$L$33</f>
        <v>3.6880880090494221E-2</v>
      </c>
      <c r="G74" s="226">
        <f>ROUND(E74*F74,0)</f>
        <v>0</v>
      </c>
      <c r="H74" s="225">
        <v>0</v>
      </c>
      <c r="I74" s="227">
        <f>$L$43</f>
        <v>7.0444520701247126E-2</v>
      </c>
      <c r="J74" s="226">
        <f>ROUND(H74*I74,0)</f>
        <v>0</v>
      </c>
      <c r="K74" s="194">
        <v>0</v>
      </c>
      <c r="L74" s="191">
        <f>G74+J74+K74</f>
        <v>0</v>
      </c>
      <c r="M74" s="197">
        <v>0</v>
      </c>
      <c r="N74" s="192">
        <f>L74+M74</f>
        <v>0</v>
      </c>
      <c r="O74" s="176"/>
      <c r="P74" s="176"/>
      <c r="Q74" s="176"/>
      <c r="R74" s="176"/>
      <c r="S74" s="176"/>
      <c r="T74" s="176"/>
      <c r="U74" s="176"/>
    </row>
    <row r="75" spans="1:21">
      <c r="A75" s="190" t="s">
        <v>422</v>
      </c>
      <c r="C75" s="175" t="s">
        <v>421</v>
      </c>
      <c r="D75" s="175" t="s">
        <v>420</v>
      </c>
      <c r="E75" s="225">
        <v>0</v>
      </c>
      <c r="F75" s="227">
        <f>$L$33</f>
        <v>3.6880880090494221E-2</v>
      </c>
      <c r="G75" s="226">
        <f>ROUND(E75*F75,0)</f>
        <v>0</v>
      </c>
      <c r="H75" s="225">
        <v>0</v>
      </c>
      <c r="I75" s="227">
        <f>$L$43</f>
        <v>7.0444520701247126E-2</v>
      </c>
      <c r="J75" s="226">
        <f>ROUND(H75*I75,0)</f>
        <v>0</v>
      </c>
      <c r="K75" s="194">
        <v>0</v>
      </c>
      <c r="L75" s="191">
        <f>G75+J75+K75</f>
        <v>0</v>
      </c>
      <c r="M75" s="225">
        <v>0</v>
      </c>
      <c r="N75" s="192">
        <f>L75+M75</f>
        <v>0</v>
      </c>
      <c r="O75" s="176"/>
      <c r="P75" s="176"/>
      <c r="Q75" s="176"/>
      <c r="R75" s="176"/>
      <c r="S75" s="176"/>
      <c r="T75" s="176"/>
      <c r="U75" s="176"/>
    </row>
    <row r="76" spans="1:21">
      <c r="A76" s="190"/>
      <c r="G76" s="191"/>
      <c r="J76" s="191"/>
      <c r="L76" s="191"/>
      <c r="N76" s="191"/>
      <c r="O76" s="176"/>
      <c r="P76" s="176"/>
      <c r="Q76" s="176"/>
      <c r="R76" s="176"/>
      <c r="S76" s="176"/>
      <c r="T76" s="176"/>
      <c r="U76" s="176"/>
    </row>
    <row r="77" spans="1:21">
      <c r="A77" s="190"/>
      <c r="G77" s="191"/>
      <c r="J77" s="191"/>
      <c r="L77" s="191"/>
      <c r="N77" s="191"/>
      <c r="O77" s="176"/>
      <c r="P77" s="176"/>
      <c r="Q77" s="176"/>
      <c r="R77" s="176"/>
      <c r="S77" s="176"/>
      <c r="T77" s="176"/>
      <c r="U77" s="176"/>
    </row>
    <row r="78" spans="1:21">
      <c r="A78" s="190"/>
      <c r="G78" s="191"/>
      <c r="J78" s="191"/>
      <c r="L78" s="191"/>
      <c r="N78" s="191"/>
      <c r="O78" s="176"/>
      <c r="P78" s="176"/>
      <c r="Q78" s="176"/>
      <c r="R78" s="176"/>
      <c r="S78" s="176"/>
      <c r="T78" s="176"/>
      <c r="U78" s="176"/>
    </row>
    <row r="79" spans="1:21">
      <c r="A79" s="190"/>
      <c r="G79" s="191"/>
      <c r="J79" s="191"/>
      <c r="L79" s="191"/>
      <c r="N79" s="191"/>
      <c r="O79" s="176"/>
      <c r="P79" s="176"/>
      <c r="Q79" s="176"/>
      <c r="R79" s="176"/>
      <c r="S79" s="176"/>
      <c r="T79" s="176"/>
      <c r="U79" s="176"/>
    </row>
    <row r="80" spans="1:21">
      <c r="A80" s="190"/>
      <c r="G80" s="191"/>
      <c r="J80" s="191"/>
      <c r="L80" s="191"/>
      <c r="N80" s="191"/>
      <c r="O80" s="176"/>
      <c r="P80" s="176"/>
      <c r="Q80" s="176"/>
      <c r="R80" s="176"/>
      <c r="S80" s="176"/>
      <c r="T80" s="176"/>
      <c r="U80" s="176"/>
    </row>
    <row r="81" spans="1:21">
      <c r="A81" s="190"/>
      <c r="C81" s="176"/>
      <c r="D81" s="176"/>
      <c r="E81" s="176"/>
      <c r="F81" s="176"/>
      <c r="G81" s="189"/>
      <c r="H81" s="176"/>
      <c r="I81" s="176"/>
      <c r="J81" s="189"/>
      <c r="K81" s="176"/>
      <c r="L81" s="189"/>
      <c r="M81" s="176"/>
      <c r="N81" s="189"/>
      <c r="O81" s="176"/>
      <c r="P81" s="176"/>
      <c r="Q81" s="176"/>
      <c r="R81" s="176"/>
      <c r="S81" s="176"/>
      <c r="T81" s="176"/>
      <c r="U81" s="176"/>
    </row>
    <row r="82" spans="1:21">
      <c r="A82" s="190"/>
      <c r="C82" s="176"/>
      <c r="D82" s="176"/>
      <c r="E82" s="176"/>
      <c r="F82" s="176"/>
      <c r="G82" s="189"/>
      <c r="H82" s="176"/>
      <c r="I82" s="176"/>
      <c r="J82" s="189"/>
      <c r="K82" s="176"/>
      <c r="L82" s="189"/>
      <c r="M82" s="176"/>
      <c r="N82" s="189"/>
      <c r="O82" s="176"/>
      <c r="P82" s="176"/>
      <c r="Q82" s="176"/>
      <c r="R82" s="176"/>
      <c r="S82" s="176"/>
      <c r="T82" s="176"/>
      <c r="U82" s="176"/>
    </row>
    <row r="83" spans="1:21">
      <c r="A83" s="190"/>
      <c r="C83" s="176"/>
      <c r="D83" s="176"/>
      <c r="E83" s="176"/>
      <c r="F83" s="176"/>
      <c r="G83" s="189"/>
      <c r="H83" s="176"/>
      <c r="I83" s="176"/>
      <c r="J83" s="189"/>
      <c r="K83" s="176"/>
      <c r="L83" s="189"/>
      <c r="M83" s="176"/>
      <c r="N83" s="189"/>
      <c r="O83" s="176"/>
      <c r="P83" s="176"/>
      <c r="Q83" s="176"/>
      <c r="R83" s="176"/>
      <c r="S83" s="176"/>
      <c r="T83" s="176"/>
      <c r="U83" s="176"/>
    </row>
    <row r="84" spans="1:21">
      <c r="A84" s="190"/>
      <c r="C84" s="176"/>
      <c r="D84" s="176"/>
      <c r="E84" s="176"/>
      <c r="F84" s="176"/>
      <c r="G84" s="189"/>
      <c r="H84" s="176"/>
      <c r="I84" s="176"/>
      <c r="J84" s="189"/>
      <c r="K84" s="176"/>
      <c r="L84" s="189"/>
      <c r="M84" s="176"/>
      <c r="N84" s="189"/>
      <c r="O84" s="176"/>
      <c r="P84" s="176"/>
      <c r="Q84" s="176"/>
      <c r="R84" s="176"/>
      <c r="S84" s="176"/>
      <c r="T84" s="176"/>
      <c r="U84" s="176"/>
    </row>
    <row r="85" spans="1:21">
      <c r="A85" s="190"/>
      <c r="C85" s="176"/>
      <c r="D85" s="176"/>
      <c r="E85" s="176"/>
      <c r="F85" s="176"/>
      <c r="G85" s="189"/>
      <c r="H85" s="176"/>
      <c r="I85" s="176"/>
      <c r="J85" s="189"/>
      <c r="K85" s="176"/>
      <c r="L85" s="189"/>
      <c r="M85" s="176"/>
      <c r="N85" s="189"/>
      <c r="O85" s="176"/>
      <c r="P85" s="176"/>
      <c r="Q85" s="176"/>
      <c r="R85" s="176"/>
      <c r="S85" s="176"/>
      <c r="T85" s="176"/>
      <c r="U85" s="176"/>
    </row>
    <row r="86" spans="1:21">
      <c r="A86" s="190"/>
      <c r="C86" s="176"/>
      <c r="D86" s="176"/>
      <c r="E86" s="176"/>
      <c r="F86" s="176"/>
      <c r="G86" s="189"/>
      <c r="H86" s="176"/>
      <c r="I86" s="176"/>
      <c r="J86" s="189"/>
      <c r="K86" s="176"/>
      <c r="L86" s="189"/>
      <c r="M86" s="176"/>
      <c r="N86" s="189"/>
      <c r="O86" s="176"/>
      <c r="P86" s="176"/>
      <c r="Q86" s="176"/>
      <c r="R86" s="176"/>
      <c r="S86" s="176"/>
      <c r="T86" s="176"/>
      <c r="U86" s="176"/>
    </row>
    <row r="87" spans="1:21">
      <c r="A87" s="190"/>
      <c r="C87" s="176"/>
      <c r="D87" s="176"/>
      <c r="E87" s="176"/>
      <c r="F87" s="176"/>
      <c r="G87" s="189"/>
      <c r="H87" s="176"/>
      <c r="I87" s="176"/>
      <c r="J87" s="189"/>
      <c r="K87" s="176"/>
      <c r="L87" s="189"/>
      <c r="M87" s="176"/>
      <c r="N87" s="189"/>
      <c r="O87" s="176"/>
      <c r="P87" s="176"/>
      <c r="Q87" s="176"/>
      <c r="R87" s="176"/>
      <c r="S87" s="176"/>
      <c r="T87" s="176"/>
      <c r="U87" s="176"/>
    </row>
    <row r="88" spans="1:21">
      <c r="A88" s="190"/>
      <c r="C88" s="176"/>
      <c r="D88" s="176"/>
      <c r="E88" s="176"/>
      <c r="F88" s="176"/>
      <c r="G88" s="189"/>
      <c r="H88" s="176"/>
      <c r="I88" s="176"/>
      <c r="J88" s="189"/>
      <c r="K88" s="176"/>
      <c r="L88" s="189"/>
      <c r="M88" s="176"/>
      <c r="N88" s="189"/>
      <c r="O88" s="176"/>
      <c r="P88" s="176"/>
      <c r="Q88" s="176"/>
      <c r="R88" s="176"/>
      <c r="S88" s="176"/>
      <c r="T88" s="176"/>
      <c r="U88" s="176"/>
    </row>
    <row r="89" spans="1:21">
      <c r="A89" s="190"/>
      <c r="C89" s="176"/>
      <c r="D89" s="176"/>
      <c r="E89" s="176"/>
      <c r="F89" s="176"/>
      <c r="G89" s="189"/>
      <c r="H89" s="176"/>
      <c r="I89" s="176"/>
      <c r="J89" s="189"/>
      <c r="K89" s="176"/>
      <c r="L89" s="189"/>
      <c r="M89" s="176"/>
      <c r="N89" s="189"/>
      <c r="O89" s="176"/>
      <c r="P89" s="176"/>
      <c r="Q89" s="176"/>
      <c r="R89" s="176"/>
      <c r="S89" s="176"/>
      <c r="T89" s="176"/>
      <c r="U89" s="176"/>
    </row>
    <row r="90" spans="1:21">
      <c r="A90" s="190"/>
      <c r="C90" s="176"/>
      <c r="D90" s="176"/>
      <c r="E90" s="176"/>
      <c r="F90" s="176"/>
      <c r="G90" s="189"/>
      <c r="H90" s="176"/>
      <c r="I90" s="176"/>
      <c r="J90" s="189"/>
      <c r="K90" s="176"/>
      <c r="L90" s="189"/>
      <c r="M90" s="176"/>
      <c r="N90" s="189"/>
      <c r="O90" s="176"/>
      <c r="P90" s="176"/>
      <c r="Q90" s="176"/>
      <c r="R90" s="176"/>
      <c r="S90" s="176"/>
      <c r="T90" s="176"/>
      <c r="U90" s="176"/>
    </row>
    <row r="91" spans="1:21">
      <c r="A91" s="190"/>
      <c r="C91" s="176"/>
      <c r="D91" s="176"/>
      <c r="E91" s="176"/>
      <c r="F91" s="176"/>
      <c r="G91" s="189"/>
      <c r="H91" s="176"/>
      <c r="I91" s="176"/>
      <c r="J91" s="189"/>
      <c r="K91" s="176"/>
      <c r="L91" s="189"/>
      <c r="M91" s="176"/>
      <c r="N91" s="189"/>
      <c r="O91" s="176"/>
      <c r="P91" s="176"/>
      <c r="Q91" s="176"/>
      <c r="R91" s="176"/>
      <c r="S91" s="176"/>
      <c r="T91" s="176"/>
      <c r="U91" s="176"/>
    </row>
    <row r="92" spans="1:21">
      <c r="A92" s="188"/>
      <c r="B92" s="187"/>
      <c r="C92" s="186"/>
      <c r="D92" s="186"/>
      <c r="E92" s="186"/>
      <c r="F92" s="186"/>
      <c r="G92" s="185"/>
      <c r="H92" s="186"/>
      <c r="I92" s="186"/>
      <c r="J92" s="185"/>
      <c r="K92" s="186"/>
      <c r="L92" s="185"/>
      <c r="M92" s="186"/>
      <c r="N92" s="185"/>
      <c r="O92" s="176"/>
      <c r="P92" s="176"/>
      <c r="Q92" s="176"/>
      <c r="R92" s="176"/>
      <c r="S92" s="176"/>
      <c r="T92" s="176"/>
      <c r="U92" s="176"/>
    </row>
    <row r="93" spans="1:21">
      <c r="A93" s="184" t="s">
        <v>419</v>
      </c>
      <c r="B93" s="183"/>
      <c r="C93" s="182" t="s">
        <v>418</v>
      </c>
      <c r="D93" s="182"/>
      <c r="E93" s="180">
        <f>SUM(E73:E92)</f>
        <v>50634155.32</v>
      </c>
      <c r="F93" s="177"/>
      <c r="G93" s="181"/>
      <c r="H93" s="181"/>
      <c r="I93" s="181"/>
      <c r="J93" s="181"/>
      <c r="K93" s="181"/>
      <c r="L93" s="180">
        <f>SUM(L73:L92)</f>
        <v>6332874.129048367</v>
      </c>
      <c r="M93" s="180">
        <f>SUM(M73:M92)</f>
        <v>128308.87363435031</v>
      </c>
      <c r="N93" s="180">
        <f>SUM(N73:N92)</f>
        <v>6461183.0026827175</v>
      </c>
      <c r="O93" s="176"/>
      <c r="P93" s="176"/>
      <c r="Q93" s="176"/>
      <c r="R93" s="176"/>
      <c r="S93" s="176"/>
      <c r="T93" s="176"/>
      <c r="U93" s="176"/>
    </row>
    <row r="94" spans="1:21">
      <c r="A94" s="176"/>
      <c r="B94" s="176"/>
      <c r="C94" s="176"/>
      <c r="D94" s="176"/>
      <c r="E94" s="176"/>
      <c r="F94" s="176"/>
      <c r="G94" s="176"/>
      <c r="H94" s="176"/>
      <c r="I94" s="176"/>
      <c r="J94" s="176"/>
      <c r="K94" s="176"/>
      <c r="L94" s="176"/>
      <c r="M94" s="176"/>
      <c r="N94" s="176"/>
      <c r="O94" s="176"/>
      <c r="P94" s="176"/>
      <c r="Q94" s="176"/>
      <c r="R94" s="176"/>
      <c r="S94" s="176"/>
      <c r="T94" s="176"/>
      <c r="U94" s="176"/>
    </row>
    <row r="95" spans="1:21">
      <c r="A95" s="224">
        <v>3</v>
      </c>
      <c r="B95" s="176"/>
      <c r="C95" s="175" t="s">
        <v>454</v>
      </c>
      <c r="D95" s="176"/>
      <c r="E95" s="176"/>
      <c r="F95" s="176"/>
      <c r="G95" s="176"/>
      <c r="H95" s="176"/>
      <c r="I95" s="176"/>
      <c r="J95" s="176"/>
      <c r="K95" s="176"/>
      <c r="L95" s="180">
        <f>L93+L145</f>
        <v>6332874.129048367</v>
      </c>
      <c r="M95" s="176"/>
      <c r="N95" s="176"/>
      <c r="O95" s="176"/>
      <c r="P95" s="176"/>
      <c r="Q95" s="176"/>
      <c r="R95" s="176"/>
      <c r="S95" s="176"/>
      <c r="T95" s="176"/>
      <c r="U95" s="176"/>
    </row>
    <row r="96" spans="1:21">
      <c r="A96" s="176"/>
      <c r="B96" s="176"/>
      <c r="C96" s="176"/>
      <c r="D96" s="176"/>
      <c r="E96" s="176"/>
      <c r="F96" s="176"/>
      <c r="G96" s="176"/>
      <c r="H96" s="176"/>
      <c r="I96" s="176"/>
      <c r="J96" s="176"/>
      <c r="K96" s="176"/>
      <c r="L96" s="176"/>
      <c r="M96" s="176"/>
      <c r="N96" s="176"/>
      <c r="O96" s="176"/>
      <c r="P96" s="176"/>
      <c r="Q96" s="176"/>
      <c r="R96" s="176"/>
      <c r="S96" s="176"/>
      <c r="T96" s="176"/>
      <c r="U96" s="176"/>
    </row>
    <row r="97" spans="1:21">
      <c r="A97" s="176"/>
      <c r="B97" s="176"/>
      <c r="C97" s="176"/>
      <c r="D97" s="176"/>
      <c r="E97" s="176"/>
      <c r="F97" s="176"/>
      <c r="G97" s="176"/>
      <c r="H97" s="176"/>
      <c r="I97" s="176"/>
      <c r="J97" s="176"/>
      <c r="K97" s="176"/>
      <c r="L97" s="176"/>
      <c r="M97" s="176"/>
      <c r="N97" s="176"/>
      <c r="O97" s="176"/>
      <c r="P97" s="176"/>
      <c r="Q97" s="176"/>
      <c r="R97" s="176"/>
      <c r="S97" s="176"/>
      <c r="T97" s="176"/>
      <c r="U97" s="176"/>
    </row>
    <row r="98" spans="1:21">
      <c r="A98" s="175" t="s">
        <v>112</v>
      </c>
      <c r="B98" s="176"/>
      <c r="C98" s="176"/>
      <c r="D98" s="176"/>
      <c r="E98" s="176"/>
      <c r="F98" s="176"/>
      <c r="G98" s="176"/>
      <c r="H98" s="176"/>
      <c r="I98" s="176"/>
      <c r="J98" s="176"/>
      <c r="K98" s="176"/>
      <c r="L98" s="176"/>
      <c r="M98" s="176"/>
      <c r="N98" s="176"/>
      <c r="O98" s="176"/>
      <c r="P98" s="176"/>
      <c r="Q98" s="176"/>
      <c r="R98" s="176"/>
      <c r="S98" s="176"/>
      <c r="T98" s="176"/>
      <c r="U98" s="176"/>
    </row>
    <row r="99" spans="1:21" ht="16.5" thickBot="1">
      <c r="A99" s="179" t="s">
        <v>113</v>
      </c>
      <c r="B99" s="176"/>
      <c r="C99" s="176"/>
      <c r="D99" s="176"/>
      <c r="E99" s="176"/>
      <c r="F99" s="176"/>
      <c r="G99" s="176"/>
      <c r="H99" s="176"/>
      <c r="I99" s="176"/>
      <c r="J99" s="176"/>
      <c r="K99" s="176"/>
      <c r="L99" s="176"/>
      <c r="M99" s="176"/>
      <c r="N99" s="176"/>
      <c r="O99" s="176"/>
      <c r="P99" s="176"/>
      <c r="Q99" s="176"/>
      <c r="R99" s="176"/>
      <c r="S99" s="176"/>
      <c r="T99" s="176"/>
      <c r="U99" s="176"/>
    </row>
    <row r="100" spans="1:21">
      <c r="A100" s="178" t="s">
        <v>114</v>
      </c>
      <c r="C100" s="727" t="s">
        <v>453</v>
      </c>
      <c r="D100" s="727"/>
      <c r="E100" s="727"/>
      <c r="F100" s="727"/>
      <c r="G100" s="727"/>
      <c r="H100" s="727"/>
      <c r="I100" s="727"/>
      <c r="J100" s="727"/>
      <c r="K100" s="727"/>
      <c r="L100" s="727"/>
      <c r="M100" s="727"/>
      <c r="N100" s="727"/>
      <c r="O100" s="176"/>
      <c r="P100" s="176"/>
      <c r="Q100" s="176"/>
      <c r="R100" s="176"/>
      <c r="S100" s="176"/>
      <c r="T100" s="176"/>
      <c r="U100" s="176"/>
    </row>
    <row r="101" spans="1:21">
      <c r="A101" s="178" t="s">
        <v>115</v>
      </c>
      <c r="C101" s="727" t="s">
        <v>416</v>
      </c>
      <c r="D101" s="727"/>
      <c r="E101" s="727"/>
      <c r="F101" s="727"/>
      <c r="G101" s="727"/>
      <c r="H101" s="727"/>
      <c r="I101" s="727"/>
      <c r="J101" s="727"/>
      <c r="K101" s="727"/>
      <c r="L101" s="727"/>
      <c r="M101" s="727"/>
      <c r="N101" s="727"/>
      <c r="O101" s="176"/>
      <c r="P101" s="176"/>
      <c r="Q101" s="176"/>
      <c r="R101" s="176"/>
      <c r="S101" s="176"/>
      <c r="T101" s="176"/>
      <c r="U101" s="176"/>
    </row>
    <row r="102" spans="1:21" ht="33" customHeight="1">
      <c r="A102" s="178" t="s">
        <v>116</v>
      </c>
      <c r="C102" s="727" t="s">
        <v>452</v>
      </c>
      <c r="D102" s="727"/>
      <c r="E102" s="727"/>
      <c r="F102" s="727"/>
      <c r="G102" s="727"/>
      <c r="H102" s="727"/>
      <c r="I102" s="727"/>
      <c r="J102" s="727"/>
      <c r="K102" s="727"/>
      <c r="L102" s="727"/>
      <c r="M102" s="727"/>
      <c r="N102" s="727"/>
      <c r="O102" s="176"/>
      <c r="P102" s="176"/>
      <c r="Q102" s="176"/>
      <c r="R102" s="176"/>
      <c r="S102" s="176"/>
      <c r="T102" s="176"/>
      <c r="U102" s="176"/>
    </row>
    <row r="103" spans="1:21" ht="33.6" customHeight="1">
      <c r="A103" s="178" t="s">
        <v>117</v>
      </c>
      <c r="C103" s="727" t="s">
        <v>414</v>
      </c>
      <c r="D103" s="727"/>
      <c r="E103" s="727"/>
      <c r="F103" s="727"/>
      <c r="G103" s="727"/>
      <c r="H103" s="727"/>
      <c r="I103" s="727"/>
      <c r="J103" s="727"/>
      <c r="K103" s="727"/>
      <c r="L103" s="727"/>
      <c r="M103" s="727"/>
      <c r="N103" s="727"/>
      <c r="O103" s="176"/>
      <c r="P103" s="176"/>
      <c r="Q103" s="176"/>
      <c r="R103" s="176"/>
      <c r="S103" s="176"/>
      <c r="T103" s="176"/>
      <c r="U103" s="176"/>
    </row>
    <row r="104" spans="1:21" ht="31.5" customHeight="1">
      <c r="A104" s="178" t="s">
        <v>118</v>
      </c>
      <c r="C104" s="727" t="s">
        <v>413</v>
      </c>
      <c r="D104" s="727"/>
      <c r="E104" s="727"/>
      <c r="F104" s="727"/>
      <c r="G104" s="727"/>
      <c r="H104" s="727"/>
      <c r="I104" s="727"/>
      <c r="J104" s="727"/>
      <c r="K104" s="727"/>
      <c r="L104" s="727"/>
      <c r="M104" s="727"/>
      <c r="N104" s="727"/>
      <c r="O104" s="176"/>
      <c r="P104" s="176"/>
      <c r="Q104" s="176"/>
      <c r="R104" s="176"/>
      <c r="S104" s="176"/>
      <c r="T104" s="176"/>
      <c r="U104" s="176"/>
    </row>
    <row r="105" spans="1:21">
      <c r="A105" s="177" t="s">
        <v>119</v>
      </c>
      <c r="C105" s="726" t="s">
        <v>412</v>
      </c>
      <c r="D105" s="726"/>
      <c r="E105" s="726"/>
      <c r="F105" s="726"/>
      <c r="G105" s="726"/>
      <c r="H105" s="726"/>
      <c r="I105" s="726"/>
      <c r="J105" s="726"/>
      <c r="K105" s="726"/>
      <c r="L105" s="726"/>
      <c r="M105" s="726"/>
      <c r="N105" s="726"/>
      <c r="O105" s="176"/>
      <c r="P105" s="176"/>
      <c r="Q105" s="176"/>
      <c r="R105" s="176"/>
      <c r="S105" s="176"/>
      <c r="T105" s="176"/>
      <c r="U105" s="176"/>
    </row>
    <row r="106" spans="1:21">
      <c r="A106" s="177" t="s">
        <v>120</v>
      </c>
      <c r="C106" s="726" t="s">
        <v>451</v>
      </c>
      <c r="D106" s="726"/>
      <c r="E106" s="726"/>
      <c r="F106" s="726"/>
      <c r="G106" s="726"/>
      <c r="H106" s="726"/>
      <c r="I106" s="726"/>
      <c r="J106" s="726"/>
      <c r="K106" s="726"/>
      <c r="L106" s="726"/>
      <c r="M106" s="726"/>
      <c r="N106" s="726"/>
      <c r="O106" s="176"/>
      <c r="P106" s="176"/>
      <c r="Q106" s="176"/>
      <c r="R106" s="176"/>
      <c r="S106" s="176"/>
      <c r="T106" s="176"/>
      <c r="U106" s="176"/>
    </row>
    <row r="107" spans="1:21">
      <c r="A107" s="177" t="s">
        <v>121</v>
      </c>
      <c r="C107" s="726" t="s">
        <v>450</v>
      </c>
      <c r="D107" s="726"/>
      <c r="E107" s="726"/>
      <c r="F107" s="726"/>
      <c r="G107" s="726"/>
      <c r="H107" s="726"/>
      <c r="I107" s="726"/>
      <c r="J107" s="726"/>
      <c r="K107" s="726"/>
      <c r="L107" s="726"/>
      <c r="M107" s="726"/>
      <c r="N107" s="726"/>
      <c r="O107" s="176"/>
      <c r="P107" s="176"/>
      <c r="Q107" s="176"/>
      <c r="R107" s="176"/>
      <c r="S107" s="176"/>
      <c r="T107" s="176"/>
      <c r="U107" s="176"/>
    </row>
    <row r="108" spans="1:21">
      <c r="A108" s="223"/>
      <c r="B108" s="176"/>
      <c r="C108" s="176"/>
      <c r="D108" s="176"/>
      <c r="E108" s="176"/>
      <c r="F108" s="176"/>
      <c r="G108" s="176"/>
      <c r="H108" s="176"/>
      <c r="I108" s="176"/>
      <c r="J108" s="176"/>
      <c r="K108" s="176"/>
      <c r="L108" s="176"/>
      <c r="M108" s="176"/>
      <c r="N108" s="176"/>
      <c r="O108" s="176"/>
      <c r="P108" s="176"/>
      <c r="Q108" s="176"/>
      <c r="R108" s="176"/>
      <c r="S108" s="176"/>
      <c r="T108" s="176"/>
      <c r="U108" s="176"/>
    </row>
    <row r="109" spans="1:21">
      <c r="A109" s="222"/>
      <c r="C109" s="184"/>
      <c r="D109" s="184"/>
      <c r="E109" s="177"/>
      <c r="F109" s="177"/>
      <c r="G109" s="181"/>
      <c r="J109" s="221"/>
      <c r="M109" s="181"/>
      <c r="N109" s="220"/>
      <c r="O109" s="176"/>
      <c r="P109" s="176"/>
      <c r="Q109" s="176"/>
      <c r="R109" s="176"/>
      <c r="S109" s="176"/>
      <c r="T109" s="176"/>
      <c r="U109" s="176"/>
    </row>
    <row r="110" spans="1:21">
      <c r="N110" s="219"/>
      <c r="O110" s="176"/>
      <c r="P110" s="176"/>
      <c r="Q110" s="176"/>
      <c r="R110" s="176"/>
      <c r="S110" s="176"/>
      <c r="T110" s="176"/>
      <c r="U110" s="176"/>
    </row>
    <row r="111" spans="1:21">
      <c r="N111" s="219"/>
      <c r="O111" s="176"/>
      <c r="P111" s="176"/>
      <c r="Q111" s="176"/>
      <c r="R111" s="176"/>
      <c r="S111" s="176"/>
      <c r="T111" s="176"/>
      <c r="U111" s="176"/>
    </row>
    <row r="112" spans="1:21">
      <c r="O112" s="176"/>
      <c r="P112" s="176"/>
      <c r="Q112" s="176"/>
      <c r="R112" s="176"/>
      <c r="S112" s="176"/>
      <c r="T112" s="176"/>
      <c r="U112" s="176"/>
    </row>
    <row r="113" spans="1:21">
      <c r="A113" s="215"/>
      <c r="G113" s="181"/>
      <c r="M113" s="181"/>
      <c r="N113" s="219" t="str">
        <f>N4</f>
        <v>Attachment GG - Republic</v>
      </c>
      <c r="O113" s="176"/>
      <c r="P113" s="176"/>
      <c r="Q113" s="176"/>
      <c r="R113" s="176"/>
      <c r="S113" s="176"/>
      <c r="T113" s="176"/>
      <c r="U113" s="176"/>
    </row>
    <row r="114" spans="1:21">
      <c r="A114" s="215"/>
      <c r="C114" s="182" t="str">
        <f>C5</f>
        <v>Formula Rate calculation</v>
      </c>
      <c r="D114" s="182"/>
      <c r="G114" s="182" t="str">
        <f>G5</f>
        <v xml:space="preserve">     Rate Formula Template</v>
      </c>
      <c r="M114" s="181"/>
      <c r="N114" s="218" t="str">
        <f>N5</f>
        <v>For the 12 months ended 12/31/2023</v>
      </c>
      <c r="O114" s="176"/>
      <c r="P114" s="176"/>
      <c r="Q114" s="176"/>
      <c r="R114" s="176"/>
      <c r="S114" s="176"/>
      <c r="T114" s="176"/>
      <c r="U114" s="176"/>
    </row>
    <row r="115" spans="1:21">
      <c r="A115" s="215"/>
      <c r="C115" s="182"/>
      <c r="D115" s="182"/>
      <c r="G115" s="217" t="str">
        <f>G8</f>
        <v>Republic Transmission, LLC</v>
      </c>
      <c r="L115" s="181"/>
      <c r="M115" s="181"/>
      <c r="O115" s="176"/>
      <c r="P115" s="176"/>
      <c r="Q115" s="176"/>
      <c r="R115" s="176"/>
      <c r="S115" s="176"/>
      <c r="T115" s="176"/>
      <c r="U115" s="176"/>
    </row>
    <row r="116" spans="1:21">
      <c r="A116" s="215"/>
      <c r="G116" s="182"/>
      <c r="M116" s="181"/>
      <c r="N116" s="175" t="s">
        <v>449</v>
      </c>
      <c r="O116" s="176"/>
      <c r="P116" s="176"/>
      <c r="Q116" s="176"/>
      <c r="R116" s="176"/>
      <c r="S116" s="176"/>
      <c r="T116" s="176"/>
      <c r="U116" s="176"/>
    </row>
    <row r="117" spans="1:21">
      <c r="A117" s="215"/>
      <c r="G117" s="181" t="str">
        <f>G6</f>
        <v xml:space="preserve"> Utilizing Attachment O Data</v>
      </c>
      <c r="M117" s="181"/>
      <c r="N117" s="181"/>
      <c r="O117" s="176"/>
      <c r="P117" s="176"/>
      <c r="Q117" s="176"/>
      <c r="R117" s="176"/>
      <c r="S117" s="176"/>
      <c r="T117" s="176"/>
      <c r="U117" s="176"/>
    </row>
    <row r="118" spans="1:21">
      <c r="A118" s="215"/>
      <c r="E118" s="182"/>
      <c r="F118" s="182"/>
      <c r="G118" s="182"/>
      <c r="H118" s="182"/>
      <c r="I118" s="182"/>
      <c r="J118" s="182"/>
      <c r="K118" s="182"/>
      <c r="L118" s="182"/>
      <c r="M118" s="182"/>
      <c r="N118" s="182"/>
      <c r="O118" s="176"/>
      <c r="P118" s="176"/>
      <c r="Q118" s="176"/>
      <c r="R118" s="176"/>
      <c r="S118" s="176"/>
      <c r="T118" s="176"/>
      <c r="U118" s="176"/>
    </row>
    <row r="119" spans="1:21">
      <c r="A119" s="215"/>
      <c r="E119" s="216" t="s">
        <v>448</v>
      </c>
      <c r="F119" s="216"/>
      <c r="H119" s="199"/>
      <c r="I119" s="199"/>
      <c r="J119" s="199"/>
      <c r="K119" s="199"/>
      <c r="L119" s="199"/>
      <c r="M119" s="181"/>
      <c r="N119" s="181"/>
      <c r="O119" s="176"/>
      <c r="P119" s="176"/>
      <c r="Q119" s="176"/>
      <c r="R119" s="176"/>
      <c r="S119" s="176"/>
      <c r="T119" s="176"/>
      <c r="U119" s="176"/>
    </row>
    <row r="120" spans="1:21">
      <c r="A120" s="215"/>
      <c r="E120" s="216"/>
      <c r="F120" s="216"/>
      <c r="H120" s="199"/>
      <c r="I120" s="199"/>
      <c r="J120" s="199"/>
      <c r="K120" s="199"/>
      <c r="L120" s="199"/>
      <c r="M120" s="181"/>
      <c r="N120" s="181"/>
      <c r="O120" s="176"/>
      <c r="P120" s="176"/>
      <c r="Q120" s="176"/>
      <c r="R120" s="176"/>
      <c r="S120" s="176"/>
      <c r="T120" s="176"/>
      <c r="U120" s="176"/>
    </row>
    <row r="121" spans="1:21">
      <c r="A121" s="215"/>
      <c r="C121" s="214">
        <v>-1</v>
      </c>
      <c r="D121" s="214">
        <v>-2</v>
      </c>
      <c r="E121" s="214">
        <v>-3</v>
      </c>
      <c r="F121" s="214">
        <v>-4</v>
      </c>
      <c r="G121" s="214">
        <v>-5</v>
      </c>
      <c r="H121" s="214">
        <v>-6</v>
      </c>
      <c r="I121" s="214">
        <v>-7</v>
      </c>
      <c r="J121" s="214">
        <v>-8</v>
      </c>
      <c r="K121" s="214">
        <v>-9</v>
      </c>
      <c r="L121" s="214">
        <v>-10</v>
      </c>
      <c r="M121" s="214">
        <v>-11</v>
      </c>
      <c r="N121" s="214">
        <v>-12</v>
      </c>
      <c r="O121" s="176"/>
      <c r="P121" s="176"/>
      <c r="Q121" s="176"/>
      <c r="R121" s="176"/>
      <c r="S121" s="176"/>
      <c r="T121" s="176"/>
      <c r="U121" s="176"/>
    </row>
    <row r="122" spans="1:21" ht="63">
      <c r="A122" s="213" t="s">
        <v>447</v>
      </c>
      <c r="B122" s="212"/>
      <c r="C122" s="212" t="s">
        <v>446</v>
      </c>
      <c r="D122" s="211" t="s">
        <v>445</v>
      </c>
      <c r="E122" s="209" t="s">
        <v>444</v>
      </c>
      <c r="F122" s="209" t="s">
        <v>443</v>
      </c>
      <c r="G122" s="210" t="s">
        <v>442</v>
      </c>
      <c r="H122" s="209" t="s">
        <v>441</v>
      </c>
      <c r="I122" s="209" t="s">
        <v>440</v>
      </c>
      <c r="J122" s="210" t="s">
        <v>439</v>
      </c>
      <c r="K122" s="209" t="s">
        <v>438</v>
      </c>
      <c r="L122" s="207" t="s">
        <v>437</v>
      </c>
      <c r="M122" s="208" t="s">
        <v>436</v>
      </c>
      <c r="N122" s="207" t="s">
        <v>435</v>
      </c>
      <c r="O122" s="176"/>
      <c r="P122" s="176"/>
      <c r="Q122" s="176"/>
      <c r="R122" s="176"/>
      <c r="S122" s="176"/>
      <c r="T122" s="176"/>
      <c r="U122" s="176"/>
    </row>
    <row r="123" spans="1:21" ht="31.5">
      <c r="A123" s="206"/>
      <c r="B123" s="205"/>
      <c r="C123" s="205"/>
      <c r="D123" s="205"/>
      <c r="E123" s="204" t="s">
        <v>17</v>
      </c>
      <c r="F123" s="204" t="s">
        <v>434</v>
      </c>
      <c r="G123" s="203" t="s">
        <v>433</v>
      </c>
      <c r="H123" s="204" t="s">
        <v>18</v>
      </c>
      <c r="I123" s="204" t="s">
        <v>432</v>
      </c>
      <c r="J123" s="203" t="s">
        <v>431</v>
      </c>
      <c r="K123" s="204" t="s">
        <v>218</v>
      </c>
      <c r="L123" s="203" t="s">
        <v>430</v>
      </c>
      <c r="M123" s="202" t="s">
        <v>429</v>
      </c>
      <c r="N123" s="201" t="s">
        <v>428</v>
      </c>
      <c r="O123" s="176"/>
      <c r="P123" s="176"/>
      <c r="Q123" s="176"/>
      <c r="R123" s="176"/>
      <c r="S123" s="176"/>
      <c r="T123" s="176"/>
      <c r="U123" s="176"/>
    </row>
    <row r="124" spans="1:21">
      <c r="A124" s="200"/>
      <c r="B124" s="199"/>
      <c r="C124" s="199"/>
      <c r="D124" s="199"/>
      <c r="E124" s="199"/>
      <c r="F124" s="199"/>
      <c r="G124" s="198"/>
      <c r="H124" s="199"/>
      <c r="I124" s="199"/>
      <c r="J124" s="198"/>
      <c r="K124" s="199"/>
      <c r="L124" s="198"/>
      <c r="M124" s="181"/>
      <c r="N124" s="192"/>
      <c r="O124" s="176"/>
      <c r="P124" s="176"/>
      <c r="Q124" s="176"/>
      <c r="R124" s="176"/>
      <c r="S124" s="176"/>
      <c r="T124" s="176"/>
      <c r="U124" s="176"/>
    </row>
    <row r="125" spans="1:21">
      <c r="A125" s="190" t="s">
        <v>196</v>
      </c>
      <c r="C125" s="175" t="s">
        <v>427</v>
      </c>
      <c r="D125" s="175" t="s">
        <v>426</v>
      </c>
      <c r="E125" s="193">
        <v>0</v>
      </c>
      <c r="F125" s="196">
        <f>$L$33</f>
        <v>3.6880880090494221E-2</v>
      </c>
      <c r="G125" s="195">
        <f>ROUND(E125*F125,0)</f>
        <v>0</v>
      </c>
      <c r="H125" s="193">
        <v>0</v>
      </c>
      <c r="I125" s="196">
        <f>$L$43</f>
        <v>7.0444520701247126E-2</v>
      </c>
      <c r="J125" s="195">
        <f>ROUND(H125*I125,0)</f>
        <v>0</v>
      </c>
      <c r="K125" s="194">
        <v>0</v>
      </c>
      <c r="L125" s="191">
        <f>G125+J125+K125</f>
        <v>0</v>
      </c>
      <c r="M125" s="197">
        <v>0</v>
      </c>
      <c r="N125" s="192">
        <f>L125+M125</f>
        <v>0</v>
      </c>
      <c r="O125" s="176"/>
      <c r="P125" s="176"/>
      <c r="Q125" s="176"/>
      <c r="R125" s="176"/>
      <c r="S125" s="176"/>
      <c r="T125" s="176"/>
      <c r="U125" s="176"/>
    </row>
    <row r="126" spans="1:21">
      <c r="A126" s="190" t="s">
        <v>425</v>
      </c>
      <c r="C126" s="175" t="s">
        <v>424</v>
      </c>
      <c r="D126" s="175" t="s">
        <v>423</v>
      </c>
      <c r="E126" s="193">
        <v>0</v>
      </c>
      <c r="F126" s="196">
        <f>$L$33</f>
        <v>3.6880880090494221E-2</v>
      </c>
      <c r="G126" s="195">
        <f>ROUND(E126*F126,0)</f>
        <v>0</v>
      </c>
      <c r="H126" s="193">
        <v>0</v>
      </c>
      <c r="I126" s="196">
        <f>$L$43</f>
        <v>7.0444520701247126E-2</v>
      </c>
      <c r="J126" s="195">
        <f>ROUND(H126*I126,0)</f>
        <v>0</v>
      </c>
      <c r="K126" s="194">
        <v>0</v>
      </c>
      <c r="L126" s="191">
        <f>G126+J126+K126</f>
        <v>0</v>
      </c>
      <c r="M126" s="197">
        <v>0</v>
      </c>
      <c r="N126" s="192">
        <f>L126+M126</f>
        <v>0</v>
      </c>
      <c r="O126" s="176"/>
      <c r="P126" s="176"/>
      <c r="Q126" s="176"/>
      <c r="R126" s="176"/>
      <c r="S126" s="176"/>
      <c r="T126" s="176"/>
      <c r="U126" s="176"/>
    </row>
    <row r="127" spans="1:21">
      <c r="A127" s="190" t="s">
        <v>422</v>
      </c>
      <c r="C127" s="175" t="s">
        <v>421</v>
      </c>
      <c r="D127" s="175" t="s">
        <v>420</v>
      </c>
      <c r="E127" s="193">
        <v>0</v>
      </c>
      <c r="F127" s="196">
        <f>$L$33</f>
        <v>3.6880880090494221E-2</v>
      </c>
      <c r="G127" s="195">
        <f>ROUND(E127*F127,0)</f>
        <v>0</v>
      </c>
      <c r="H127" s="193">
        <v>0</v>
      </c>
      <c r="I127" s="196">
        <f>$L$43</f>
        <v>7.0444520701247126E-2</v>
      </c>
      <c r="J127" s="195">
        <f>ROUND(H127*I127,0)</f>
        <v>0</v>
      </c>
      <c r="K127" s="194">
        <v>0</v>
      </c>
      <c r="L127" s="191">
        <f>G127+J127+K127</f>
        <v>0</v>
      </c>
      <c r="M127" s="193">
        <v>0</v>
      </c>
      <c r="N127" s="192">
        <f>L127+M127</f>
        <v>0</v>
      </c>
      <c r="O127" s="176"/>
      <c r="P127" s="176"/>
      <c r="Q127" s="176"/>
      <c r="R127" s="176"/>
      <c r="S127" s="176"/>
      <c r="T127" s="176"/>
      <c r="U127" s="176"/>
    </row>
    <row r="128" spans="1:21">
      <c r="A128" s="190"/>
      <c r="G128" s="191"/>
      <c r="J128" s="191"/>
      <c r="L128" s="191"/>
      <c r="N128" s="191"/>
      <c r="O128" s="176"/>
      <c r="P128" s="176"/>
      <c r="Q128" s="176"/>
      <c r="R128" s="176"/>
      <c r="S128" s="176"/>
      <c r="T128" s="176"/>
      <c r="U128" s="176"/>
    </row>
    <row r="129" spans="1:21">
      <c r="A129" s="190"/>
      <c r="G129" s="191"/>
      <c r="J129" s="191"/>
      <c r="L129" s="191"/>
      <c r="N129" s="191"/>
      <c r="O129" s="176"/>
      <c r="P129" s="176"/>
      <c r="Q129" s="176"/>
      <c r="R129" s="176"/>
      <c r="S129" s="176"/>
      <c r="T129" s="176"/>
      <c r="U129" s="176"/>
    </row>
    <row r="130" spans="1:21">
      <c r="A130" s="190"/>
      <c r="G130" s="191"/>
      <c r="J130" s="191"/>
      <c r="L130" s="191"/>
      <c r="N130" s="191"/>
      <c r="O130" s="176"/>
      <c r="P130" s="176"/>
      <c r="Q130" s="176"/>
      <c r="R130" s="176"/>
      <c r="S130" s="176"/>
      <c r="T130" s="176"/>
      <c r="U130" s="176"/>
    </row>
    <row r="131" spans="1:21">
      <c r="A131" s="190"/>
      <c r="G131" s="191"/>
      <c r="J131" s="191"/>
      <c r="L131" s="191"/>
      <c r="N131" s="191"/>
      <c r="O131" s="176"/>
      <c r="P131" s="176"/>
      <c r="Q131" s="176"/>
      <c r="R131" s="176"/>
      <c r="S131" s="176"/>
      <c r="T131" s="176"/>
      <c r="U131" s="176"/>
    </row>
    <row r="132" spans="1:21">
      <c r="A132" s="190"/>
      <c r="G132" s="191"/>
      <c r="J132" s="191"/>
      <c r="L132" s="191"/>
      <c r="N132" s="191"/>
      <c r="O132" s="176"/>
      <c r="P132" s="176"/>
      <c r="Q132" s="176"/>
      <c r="R132" s="176"/>
      <c r="S132" s="176"/>
      <c r="T132" s="176"/>
      <c r="U132" s="176"/>
    </row>
    <row r="133" spans="1:21">
      <c r="A133" s="190"/>
      <c r="C133" s="176"/>
      <c r="D133" s="176"/>
      <c r="E133" s="176"/>
      <c r="F133" s="176"/>
      <c r="G133" s="189"/>
      <c r="H133" s="176"/>
      <c r="I133" s="176"/>
      <c r="J133" s="189"/>
      <c r="K133" s="176"/>
      <c r="L133" s="189"/>
      <c r="M133" s="176"/>
      <c r="N133" s="189"/>
      <c r="O133" s="176"/>
      <c r="P133" s="176"/>
      <c r="Q133" s="176"/>
      <c r="R133" s="176"/>
      <c r="S133" s="176"/>
      <c r="T133" s="176"/>
      <c r="U133" s="176"/>
    </row>
    <row r="134" spans="1:21">
      <c r="A134" s="190"/>
      <c r="C134" s="176"/>
      <c r="D134" s="176"/>
      <c r="E134" s="176"/>
      <c r="F134" s="176"/>
      <c r="G134" s="189"/>
      <c r="H134" s="176"/>
      <c r="I134" s="176"/>
      <c r="J134" s="189"/>
      <c r="K134" s="176"/>
      <c r="L134" s="189"/>
      <c r="M134" s="176"/>
      <c r="N134" s="189"/>
      <c r="O134" s="176"/>
      <c r="P134" s="176"/>
      <c r="Q134" s="176"/>
      <c r="R134" s="176"/>
      <c r="S134" s="176"/>
      <c r="T134" s="176"/>
      <c r="U134" s="176"/>
    </row>
    <row r="135" spans="1:21">
      <c r="A135" s="190"/>
      <c r="C135" s="176"/>
      <c r="D135" s="176"/>
      <c r="E135" s="176"/>
      <c r="F135" s="176"/>
      <c r="G135" s="189"/>
      <c r="H135" s="176"/>
      <c r="I135" s="176"/>
      <c r="J135" s="189"/>
      <c r="K135" s="176"/>
      <c r="L135" s="189"/>
      <c r="M135" s="176"/>
      <c r="N135" s="189"/>
      <c r="O135" s="176"/>
      <c r="P135" s="176"/>
      <c r="Q135" s="176"/>
      <c r="R135" s="176"/>
      <c r="S135" s="176"/>
      <c r="T135" s="176"/>
      <c r="U135" s="176"/>
    </row>
    <row r="136" spans="1:21">
      <c r="A136" s="190"/>
      <c r="C136" s="176"/>
      <c r="D136" s="176"/>
      <c r="E136" s="176"/>
      <c r="F136" s="176"/>
      <c r="G136" s="189"/>
      <c r="H136" s="176"/>
      <c r="I136" s="176"/>
      <c r="J136" s="189"/>
      <c r="K136" s="176"/>
      <c r="L136" s="189"/>
      <c r="M136" s="176"/>
      <c r="N136" s="189"/>
      <c r="O136" s="176"/>
      <c r="P136" s="176"/>
      <c r="Q136" s="176"/>
      <c r="R136" s="176"/>
      <c r="S136" s="176"/>
      <c r="T136" s="176"/>
      <c r="U136" s="176"/>
    </row>
    <row r="137" spans="1:21">
      <c r="A137" s="190"/>
      <c r="C137" s="176"/>
      <c r="D137" s="176"/>
      <c r="E137" s="176"/>
      <c r="F137" s="176"/>
      <c r="G137" s="189"/>
      <c r="H137" s="176"/>
      <c r="I137" s="176"/>
      <c r="J137" s="189"/>
      <c r="K137" s="176"/>
      <c r="L137" s="189"/>
      <c r="M137" s="176"/>
      <c r="N137" s="189"/>
      <c r="O137" s="176"/>
      <c r="P137" s="176"/>
      <c r="Q137" s="176"/>
      <c r="R137" s="176"/>
      <c r="S137" s="176"/>
      <c r="T137" s="176"/>
      <c r="U137" s="176"/>
    </row>
    <row r="138" spans="1:21">
      <c r="A138" s="190"/>
      <c r="C138" s="176"/>
      <c r="D138" s="176"/>
      <c r="E138" s="176"/>
      <c r="F138" s="176"/>
      <c r="G138" s="189"/>
      <c r="H138" s="176"/>
      <c r="I138" s="176"/>
      <c r="J138" s="189"/>
      <c r="K138" s="176"/>
      <c r="L138" s="189"/>
      <c r="M138" s="176"/>
      <c r="N138" s="189"/>
      <c r="O138" s="176"/>
      <c r="P138" s="176"/>
      <c r="Q138" s="176"/>
      <c r="R138" s="176"/>
      <c r="S138" s="176"/>
      <c r="T138" s="176"/>
      <c r="U138" s="176"/>
    </row>
    <row r="139" spans="1:21">
      <c r="A139" s="190"/>
      <c r="C139" s="176"/>
      <c r="D139" s="176"/>
      <c r="E139" s="176"/>
      <c r="F139" s="176"/>
      <c r="G139" s="189"/>
      <c r="H139" s="176"/>
      <c r="I139" s="176"/>
      <c r="J139" s="189"/>
      <c r="K139" s="176"/>
      <c r="L139" s="189"/>
      <c r="M139" s="176"/>
      <c r="N139" s="189"/>
      <c r="O139" s="176"/>
      <c r="P139" s="176"/>
      <c r="Q139" s="176"/>
      <c r="R139" s="176"/>
      <c r="S139" s="176"/>
      <c r="T139" s="176"/>
      <c r="U139" s="176"/>
    </row>
    <row r="140" spans="1:21">
      <c r="A140" s="190"/>
      <c r="C140" s="176"/>
      <c r="D140" s="176"/>
      <c r="E140" s="176"/>
      <c r="F140" s="176"/>
      <c r="G140" s="189"/>
      <c r="H140" s="176"/>
      <c r="I140" s="176"/>
      <c r="J140" s="189"/>
      <c r="K140" s="176"/>
      <c r="L140" s="189"/>
      <c r="M140" s="176"/>
      <c r="N140" s="189"/>
      <c r="O140" s="176"/>
      <c r="P140" s="176"/>
      <c r="Q140" s="176"/>
      <c r="R140" s="176"/>
      <c r="S140" s="176"/>
      <c r="T140" s="176"/>
      <c r="U140" s="176"/>
    </row>
    <row r="141" spans="1:21">
      <c r="A141" s="190"/>
      <c r="C141" s="176"/>
      <c r="D141" s="176"/>
      <c r="E141" s="176"/>
      <c r="F141" s="176"/>
      <c r="G141" s="189"/>
      <c r="H141" s="176"/>
      <c r="I141" s="176"/>
      <c r="J141" s="189"/>
      <c r="K141" s="176"/>
      <c r="L141" s="189"/>
      <c r="M141" s="176"/>
      <c r="N141" s="189"/>
      <c r="O141" s="176"/>
      <c r="P141" s="176"/>
      <c r="Q141" s="176"/>
      <c r="R141" s="176"/>
      <c r="S141" s="176"/>
      <c r="T141" s="176"/>
      <c r="U141" s="176"/>
    </row>
    <row r="142" spans="1:21">
      <c r="A142" s="190"/>
      <c r="C142" s="176"/>
      <c r="D142" s="176"/>
      <c r="E142" s="176"/>
      <c r="F142" s="176"/>
      <c r="G142" s="189"/>
      <c r="H142" s="176"/>
      <c r="I142" s="176"/>
      <c r="J142" s="189"/>
      <c r="K142" s="176"/>
      <c r="L142" s="189"/>
      <c r="M142" s="176"/>
      <c r="N142" s="189"/>
      <c r="O142" s="176"/>
      <c r="P142" s="176"/>
      <c r="Q142" s="176"/>
      <c r="R142" s="176"/>
      <c r="S142" s="176"/>
      <c r="T142" s="176"/>
      <c r="U142" s="176"/>
    </row>
    <row r="143" spans="1:21">
      <c r="A143" s="190"/>
      <c r="C143" s="176"/>
      <c r="D143" s="176"/>
      <c r="E143" s="176"/>
      <c r="F143" s="176"/>
      <c r="G143" s="189"/>
      <c r="H143" s="176"/>
      <c r="I143" s="176"/>
      <c r="J143" s="189"/>
      <c r="K143" s="176"/>
      <c r="L143" s="189"/>
      <c r="M143" s="176"/>
      <c r="N143" s="189"/>
      <c r="O143" s="176"/>
      <c r="P143" s="176"/>
      <c r="Q143" s="176"/>
      <c r="R143" s="176"/>
      <c r="S143" s="176"/>
      <c r="T143" s="176"/>
      <c r="U143" s="176"/>
    </row>
    <row r="144" spans="1:21">
      <c r="A144" s="188"/>
      <c r="B144" s="187"/>
      <c r="C144" s="186"/>
      <c r="D144" s="186"/>
      <c r="E144" s="186"/>
      <c r="F144" s="186"/>
      <c r="G144" s="185"/>
      <c r="H144" s="186"/>
      <c r="I144" s="186"/>
      <c r="J144" s="185"/>
      <c r="K144" s="186"/>
      <c r="L144" s="185"/>
      <c r="M144" s="186"/>
      <c r="N144" s="185"/>
      <c r="O144" s="176"/>
      <c r="P144" s="176"/>
      <c r="Q144" s="176"/>
      <c r="R144" s="176"/>
      <c r="S144" s="176"/>
      <c r="T144" s="176"/>
      <c r="U144" s="176"/>
    </row>
    <row r="145" spans="1:21">
      <c r="A145" s="184" t="s">
        <v>419</v>
      </c>
      <c r="B145" s="183"/>
      <c r="C145" s="182" t="s">
        <v>418</v>
      </c>
      <c r="D145" s="182"/>
      <c r="E145" s="180">
        <f>SUM(E125:E144)</f>
        <v>0</v>
      </c>
      <c r="F145" s="177"/>
      <c r="G145" s="181"/>
      <c r="H145" s="181"/>
      <c r="I145" s="181"/>
      <c r="J145" s="181"/>
      <c r="K145" s="181"/>
      <c r="L145" s="180">
        <f>SUM(L125:L144)</f>
        <v>0</v>
      </c>
      <c r="M145" s="180">
        <f>SUM(M125:M144)</f>
        <v>0</v>
      </c>
      <c r="N145" s="180">
        <f>SUM(N125:N144)</f>
        <v>0</v>
      </c>
      <c r="O145" s="176"/>
      <c r="P145" s="176"/>
      <c r="Q145" s="176"/>
      <c r="R145" s="176"/>
      <c r="S145" s="176"/>
      <c r="T145" s="176"/>
      <c r="U145" s="176"/>
    </row>
    <row r="146" spans="1:21">
      <c r="A146" s="176"/>
      <c r="B146" s="176"/>
      <c r="C146" s="176"/>
      <c r="D146" s="176"/>
      <c r="E146" s="176"/>
      <c r="F146" s="176"/>
      <c r="G146" s="176"/>
      <c r="H146" s="176"/>
      <c r="I146" s="176"/>
      <c r="J146" s="176"/>
      <c r="K146" s="176"/>
      <c r="L146" s="176"/>
      <c r="M146" s="176"/>
      <c r="N146" s="176"/>
      <c r="O146" s="176"/>
      <c r="P146" s="176"/>
      <c r="Q146" s="176"/>
      <c r="R146" s="176"/>
      <c r="S146" s="176"/>
      <c r="T146" s="176"/>
      <c r="U146" s="176"/>
    </row>
    <row r="147" spans="1:21">
      <c r="A147" s="176"/>
      <c r="B147" s="176"/>
      <c r="C147" s="176"/>
      <c r="D147" s="176"/>
      <c r="E147" s="176"/>
      <c r="F147" s="176"/>
      <c r="G147" s="176"/>
      <c r="H147" s="176"/>
      <c r="I147" s="176"/>
      <c r="J147" s="176"/>
      <c r="K147" s="176"/>
      <c r="L147" s="176"/>
      <c r="M147" s="176"/>
      <c r="N147" s="176"/>
      <c r="O147" s="176"/>
      <c r="P147" s="176"/>
      <c r="Q147" s="176"/>
      <c r="R147" s="176"/>
      <c r="S147" s="176"/>
      <c r="T147" s="176"/>
      <c r="U147" s="176"/>
    </row>
    <row r="148" spans="1:21">
      <c r="A148" s="175" t="s">
        <v>112</v>
      </c>
      <c r="B148" s="176"/>
      <c r="C148" s="176"/>
      <c r="D148" s="176"/>
      <c r="E148" s="176"/>
      <c r="F148" s="176"/>
      <c r="G148" s="176"/>
      <c r="H148" s="176"/>
      <c r="I148" s="176"/>
      <c r="J148" s="176"/>
      <c r="K148" s="176"/>
      <c r="L148" s="176"/>
      <c r="M148" s="176"/>
      <c r="N148" s="176"/>
      <c r="O148" s="176"/>
      <c r="P148" s="176"/>
      <c r="Q148" s="176"/>
      <c r="R148" s="176"/>
      <c r="S148" s="176"/>
      <c r="T148" s="176"/>
      <c r="U148" s="176"/>
    </row>
    <row r="149" spans="1:21" ht="16.5" thickBot="1">
      <c r="A149" s="179" t="s">
        <v>113</v>
      </c>
      <c r="B149" s="176"/>
      <c r="C149" s="176"/>
      <c r="D149" s="176"/>
      <c r="E149" s="176"/>
      <c r="F149" s="176"/>
      <c r="G149" s="176"/>
      <c r="H149" s="176"/>
      <c r="I149" s="176"/>
      <c r="J149" s="176"/>
      <c r="K149" s="176"/>
      <c r="L149" s="176"/>
      <c r="M149" s="176"/>
      <c r="N149" s="176"/>
      <c r="O149" s="176"/>
      <c r="P149" s="176"/>
      <c r="Q149" s="176"/>
      <c r="R149" s="176"/>
      <c r="S149" s="176"/>
      <c r="T149" s="176"/>
      <c r="U149" s="176"/>
    </row>
    <row r="150" spans="1:21">
      <c r="A150" s="178" t="s">
        <v>114</v>
      </c>
      <c r="C150" s="727" t="s">
        <v>417</v>
      </c>
      <c r="D150" s="727"/>
      <c r="E150" s="727"/>
      <c r="F150" s="727"/>
      <c r="G150" s="727"/>
      <c r="H150" s="727"/>
      <c r="I150" s="727"/>
      <c r="J150" s="727"/>
      <c r="K150" s="727"/>
      <c r="L150" s="727"/>
      <c r="M150" s="727"/>
      <c r="N150" s="727"/>
      <c r="O150" s="176"/>
      <c r="P150" s="176"/>
      <c r="Q150" s="176"/>
      <c r="R150" s="176"/>
      <c r="S150" s="176"/>
      <c r="T150" s="176"/>
      <c r="U150" s="176"/>
    </row>
    <row r="151" spans="1:21">
      <c r="A151" s="178" t="s">
        <v>115</v>
      </c>
      <c r="C151" s="727" t="s">
        <v>416</v>
      </c>
      <c r="D151" s="727"/>
      <c r="E151" s="727"/>
      <c r="F151" s="727"/>
      <c r="G151" s="727"/>
      <c r="H151" s="727"/>
      <c r="I151" s="727"/>
      <c r="J151" s="727"/>
      <c r="K151" s="727"/>
      <c r="L151" s="727"/>
      <c r="M151" s="727"/>
      <c r="N151" s="727"/>
      <c r="O151" s="176"/>
      <c r="P151" s="176"/>
      <c r="Q151" s="176"/>
      <c r="R151" s="176"/>
      <c r="S151" s="176"/>
      <c r="T151" s="176"/>
      <c r="U151" s="176"/>
    </row>
    <row r="152" spans="1:21" ht="37.5" customHeight="1">
      <c r="A152" s="178" t="s">
        <v>116</v>
      </c>
      <c r="C152" s="727" t="s">
        <v>415</v>
      </c>
      <c r="D152" s="727"/>
      <c r="E152" s="727"/>
      <c r="F152" s="727"/>
      <c r="G152" s="727"/>
      <c r="H152" s="727"/>
      <c r="I152" s="727"/>
      <c r="J152" s="727"/>
      <c r="K152" s="727"/>
      <c r="L152" s="727"/>
      <c r="M152" s="727"/>
      <c r="N152" s="727"/>
      <c r="O152" s="176"/>
      <c r="P152" s="176"/>
      <c r="Q152" s="176"/>
      <c r="R152" s="176"/>
      <c r="S152" s="176"/>
      <c r="T152" s="176"/>
      <c r="U152" s="176"/>
    </row>
    <row r="153" spans="1:21" ht="36" customHeight="1">
      <c r="A153" s="178" t="s">
        <v>117</v>
      </c>
      <c r="C153" s="727" t="s">
        <v>414</v>
      </c>
      <c r="D153" s="727"/>
      <c r="E153" s="727"/>
      <c r="F153" s="727"/>
      <c r="G153" s="727"/>
      <c r="H153" s="727"/>
      <c r="I153" s="727"/>
      <c r="J153" s="727"/>
      <c r="K153" s="727"/>
      <c r="L153" s="727"/>
      <c r="M153" s="727"/>
      <c r="N153" s="727"/>
      <c r="O153" s="176"/>
      <c r="P153" s="176"/>
      <c r="Q153" s="176"/>
      <c r="R153" s="176"/>
      <c r="S153" s="176"/>
      <c r="T153" s="176"/>
      <c r="U153" s="176"/>
    </row>
    <row r="154" spans="1:21" ht="32.450000000000003" customHeight="1">
      <c r="A154" s="178" t="s">
        <v>118</v>
      </c>
      <c r="C154" s="727" t="s">
        <v>413</v>
      </c>
      <c r="D154" s="727"/>
      <c r="E154" s="727"/>
      <c r="F154" s="727"/>
      <c r="G154" s="727"/>
      <c r="H154" s="727"/>
      <c r="I154" s="727"/>
      <c r="J154" s="727"/>
      <c r="K154" s="727"/>
      <c r="L154" s="727"/>
      <c r="M154" s="727"/>
      <c r="N154" s="727"/>
      <c r="O154" s="176"/>
      <c r="P154" s="176"/>
      <c r="Q154" s="176"/>
      <c r="R154" s="176"/>
      <c r="S154" s="176"/>
      <c r="T154" s="176"/>
      <c r="U154" s="176"/>
    </row>
    <row r="155" spans="1:21">
      <c r="A155" s="177" t="s">
        <v>119</v>
      </c>
      <c r="C155" s="726" t="s">
        <v>412</v>
      </c>
      <c r="D155" s="726"/>
      <c r="E155" s="726"/>
      <c r="F155" s="726"/>
      <c r="G155" s="726"/>
      <c r="H155" s="726"/>
      <c r="I155" s="726"/>
      <c r="J155" s="726"/>
      <c r="K155" s="726"/>
      <c r="L155" s="726"/>
      <c r="M155" s="726"/>
      <c r="N155" s="726"/>
      <c r="O155" s="176"/>
      <c r="P155" s="176"/>
      <c r="Q155" s="176"/>
      <c r="R155" s="176"/>
      <c r="S155" s="176"/>
      <c r="T155" s="176"/>
      <c r="U155" s="176"/>
    </row>
    <row r="156" spans="1:21">
      <c r="A156" s="177" t="s">
        <v>120</v>
      </c>
      <c r="C156" s="726" t="s">
        <v>411</v>
      </c>
      <c r="D156" s="726"/>
      <c r="E156" s="726"/>
      <c r="F156" s="726"/>
      <c r="G156" s="726"/>
      <c r="H156" s="726"/>
      <c r="I156" s="726"/>
      <c r="J156" s="726"/>
      <c r="K156" s="726"/>
      <c r="L156" s="726"/>
      <c r="M156" s="726"/>
      <c r="N156" s="726"/>
      <c r="O156" s="176"/>
      <c r="P156" s="176"/>
      <c r="Q156" s="176"/>
      <c r="R156" s="176"/>
      <c r="S156" s="176"/>
      <c r="T156" s="176"/>
      <c r="U156" s="176"/>
    </row>
    <row r="157" spans="1:21" ht="17.25" customHeight="1">
      <c r="A157" s="177" t="s">
        <v>121</v>
      </c>
      <c r="C157" s="726" t="s">
        <v>410</v>
      </c>
      <c r="D157" s="726"/>
      <c r="E157" s="726"/>
      <c r="F157" s="726"/>
      <c r="G157" s="726"/>
      <c r="H157" s="726"/>
      <c r="I157" s="726"/>
      <c r="J157" s="726"/>
      <c r="K157" s="726"/>
      <c r="L157" s="726"/>
      <c r="M157" s="726"/>
      <c r="N157" s="726"/>
      <c r="O157" s="176"/>
      <c r="P157" s="176"/>
      <c r="Q157" s="176"/>
      <c r="R157" s="176"/>
      <c r="S157" s="176"/>
      <c r="T157" s="176"/>
      <c r="U157" s="176"/>
    </row>
    <row r="158" spans="1:21">
      <c r="C158" s="176"/>
      <c r="D158" s="176"/>
      <c r="E158" s="176"/>
      <c r="F158" s="176"/>
      <c r="G158" s="176"/>
      <c r="H158" s="176"/>
      <c r="I158" s="176"/>
      <c r="J158" s="176"/>
      <c r="K158" s="176"/>
      <c r="L158" s="176"/>
      <c r="M158" s="176"/>
      <c r="N158" s="176"/>
      <c r="O158" s="176"/>
      <c r="P158" s="176"/>
      <c r="Q158" s="176"/>
      <c r="R158" s="176"/>
      <c r="S158" s="176"/>
      <c r="T158" s="176"/>
      <c r="U158" s="176"/>
    </row>
    <row r="159" spans="1:21">
      <c r="C159" s="176"/>
      <c r="D159" s="176"/>
      <c r="E159" s="176"/>
      <c r="F159" s="176"/>
      <c r="G159" s="176"/>
      <c r="H159" s="176"/>
      <c r="I159" s="176"/>
      <c r="J159" s="176"/>
      <c r="K159" s="176"/>
      <c r="L159" s="176"/>
      <c r="M159" s="176"/>
      <c r="N159" s="176"/>
      <c r="O159" s="176"/>
      <c r="P159" s="176"/>
      <c r="Q159" s="176"/>
      <c r="R159" s="176"/>
      <c r="S159" s="176"/>
      <c r="T159" s="176"/>
      <c r="U159" s="176"/>
    </row>
    <row r="160" spans="1:21">
      <c r="C160" s="176"/>
      <c r="D160" s="176"/>
      <c r="E160" s="176"/>
      <c r="F160" s="176"/>
      <c r="G160" s="176"/>
      <c r="H160" s="176"/>
      <c r="I160" s="176"/>
      <c r="J160" s="176"/>
      <c r="K160" s="176"/>
      <c r="L160" s="176"/>
      <c r="M160" s="176"/>
      <c r="N160" s="176"/>
      <c r="O160" s="176"/>
      <c r="P160" s="176"/>
      <c r="Q160" s="176"/>
      <c r="R160" s="176"/>
      <c r="S160" s="176"/>
      <c r="T160" s="176"/>
      <c r="U160" s="176"/>
    </row>
    <row r="161" spans="3:21">
      <c r="C161" s="176"/>
      <c r="D161" s="176"/>
      <c r="E161" s="176"/>
      <c r="F161" s="176"/>
      <c r="G161" s="176"/>
      <c r="H161" s="176"/>
      <c r="I161" s="176"/>
      <c r="J161" s="176"/>
      <c r="K161" s="176"/>
      <c r="L161" s="176"/>
      <c r="M161" s="176"/>
      <c r="N161" s="176"/>
      <c r="O161" s="176"/>
      <c r="P161" s="176"/>
      <c r="Q161" s="176"/>
      <c r="R161" s="176"/>
      <c r="S161" s="176"/>
      <c r="T161" s="176"/>
      <c r="U161" s="176"/>
    </row>
    <row r="162" spans="3:21">
      <c r="C162" s="176"/>
      <c r="D162" s="176"/>
      <c r="E162" s="176"/>
      <c r="F162" s="176"/>
      <c r="G162" s="176"/>
      <c r="H162" s="176"/>
      <c r="I162" s="176"/>
      <c r="J162" s="176"/>
      <c r="K162" s="176"/>
      <c r="L162" s="176"/>
      <c r="M162" s="176"/>
      <c r="N162" s="176"/>
      <c r="O162" s="176"/>
      <c r="P162" s="176"/>
      <c r="Q162" s="176"/>
      <c r="R162" s="176"/>
      <c r="S162" s="176"/>
      <c r="T162" s="176"/>
      <c r="U162" s="176"/>
    </row>
    <row r="163" spans="3:21">
      <c r="C163" s="176"/>
      <c r="D163" s="176"/>
      <c r="E163" s="176"/>
      <c r="F163" s="176"/>
      <c r="G163" s="176"/>
      <c r="H163" s="176"/>
      <c r="I163" s="176"/>
      <c r="J163" s="176"/>
      <c r="K163" s="176"/>
      <c r="L163" s="176"/>
      <c r="M163" s="176"/>
      <c r="N163" s="176"/>
      <c r="O163" s="176"/>
      <c r="P163" s="176"/>
      <c r="Q163" s="176"/>
      <c r="R163" s="176"/>
      <c r="S163" s="176"/>
      <c r="T163" s="176"/>
      <c r="U163" s="176"/>
    </row>
    <row r="164" spans="3:21">
      <c r="C164" s="176"/>
      <c r="D164" s="176"/>
      <c r="E164" s="176"/>
      <c r="F164" s="176"/>
      <c r="G164" s="176"/>
      <c r="H164" s="176"/>
      <c r="I164" s="176"/>
      <c r="J164" s="176"/>
      <c r="K164" s="176"/>
      <c r="L164" s="176"/>
      <c r="M164" s="176"/>
      <c r="N164" s="176"/>
      <c r="O164" s="176"/>
      <c r="P164" s="176"/>
      <c r="Q164" s="176"/>
      <c r="R164" s="176"/>
      <c r="S164" s="176"/>
      <c r="T164" s="176"/>
      <c r="U164" s="176"/>
    </row>
    <row r="165" spans="3:21">
      <c r="C165" s="176"/>
      <c r="D165" s="176"/>
      <c r="E165" s="176"/>
      <c r="F165" s="176"/>
      <c r="G165" s="176"/>
      <c r="H165" s="176"/>
      <c r="I165" s="176"/>
      <c r="J165" s="176"/>
      <c r="K165" s="176"/>
      <c r="L165" s="176"/>
      <c r="M165" s="176"/>
      <c r="N165" s="176"/>
      <c r="O165" s="176"/>
      <c r="P165" s="176"/>
      <c r="Q165" s="176"/>
      <c r="R165" s="176"/>
      <c r="S165" s="176"/>
      <c r="T165" s="176"/>
      <c r="U165" s="176"/>
    </row>
    <row r="166" spans="3:21">
      <c r="C166" s="176"/>
      <c r="D166" s="176"/>
      <c r="E166" s="176"/>
      <c r="F166" s="176"/>
      <c r="G166" s="176"/>
      <c r="H166" s="176"/>
      <c r="I166" s="176"/>
      <c r="J166" s="176"/>
      <c r="K166" s="176"/>
      <c r="L166" s="176"/>
      <c r="M166" s="176"/>
      <c r="N166" s="176"/>
      <c r="O166" s="176"/>
      <c r="P166" s="176"/>
      <c r="Q166" s="176"/>
      <c r="R166" s="176"/>
      <c r="S166" s="176"/>
      <c r="T166" s="176"/>
      <c r="U166" s="176"/>
    </row>
    <row r="167" spans="3:21">
      <c r="C167" s="176"/>
      <c r="D167" s="176"/>
      <c r="E167" s="176"/>
      <c r="F167" s="176"/>
      <c r="G167" s="176"/>
      <c r="H167" s="176"/>
      <c r="I167" s="176"/>
      <c r="J167" s="176"/>
      <c r="K167" s="176"/>
      <c r="L167" s="176"/>
      <c r="M167" s="176"/>
      <c r="N167" s="176"/>
      <c r="O167" s="176"/>
      <c r="P167" s="176"/>
      <c r="Q167" s="176"/>
      <c r="R167" s="176"/>
      <c r="S167" s="176"/>
      <c r="T167" s="176"/>
      <c r="U167" s="176"/>
    </row>
    <row r="168" spans="3:21">
      <c r="C168" s="176"/>
      <c r="D168" s="176"/>
      <c r="E168" s="176"/>
      <c r="F168" s="176"/>
      <c r="G168" s="176"/>
      <c r="H168" s="176"/>
      <c r="I168" s="176"/>
      <c r="J168" s="176"/>
      <c r="K168" s="176"/>
      <c r="L168" s="176"/>
      <c r="M168" s="176"/>
      <c r="N168" s="176"/>
      <c r="O168" s="176"/>
      <c r="P168" s="176"/>
      <c r="Q168" s="176"/>
      <c r="R168" s="176"/>
      <c r="S168" s="176"/>
      <c r="T168" s="176"/>
      <c r="U168" s="176"/>
    </row>
    <row r="169" spans="3:21">
      <c r="C169" s="176"/>
      <c r="D169" s="176"/>
      <c r="E169" s="176"/>
      <c r="F169" s="176"/>
      <c r="G169" s="176"/>
      <c r="H169" s="176"/>
      <c r="I169" s="176"/>
      <c r="J169" s="176"/>
      <c r="K169" s="176"/>
      <c r="L169" s="176"/>
      <c r="M169" s="176"/>
      <c r="N169" s="176"/>
      <c r="O169" s="176"/>
      <c r="P169" s="176"/>
      <c r="Q169" s="176"/>
      <c r="R169" s="176"/>
      <c r="S169" s="176"/>
      <c r="T169" s="176"/>
      <c r="U169" s="176"/>
    </row>
    <row r="170" spans="3:21">
      <c r="C170" s="176"/>
      <c r="D170" s="176"/>
      <c r="E170" s="176"/>
      <c r="F170" s="176"/>
      <c r="G170" s="176"/>
      <c r="H170" s="176"/>
      <c r="I170" s="176"/>
      <c r="J170" s="176"/>
      <c r="K170" s="176"/>
      <c r="L170" s="176"/>
      <c r="M170" s="176"/>
      <c r="N170" s="176"/>
      <c r="O170" s="176"/>
      <c r="P170" s="176"/>
      <c r="Q170" s="176"/>
      <c r="R170" s="176"/>
      <c r="S170" s="176"/>
      <c r="T170" s="176"/>
      <c r="U170" s="176"/>
    </row>
    <row r="171" spans="3:21">
      <c r="C171" s="176"/>
      <c r="D171" s="176"/>
      <c r="E171" s="176"/>
      <c r="F171" s="176"/>
      <c r="G171" s="176"/>
      <c r="H171" s="176"/>
      <c r="I171" s="176"/>
      <c r="J171" s="176"/>
      <c r="K171" s="176"/>
      <c r="L171" s="176"/>
      <c r="M171" s="176"/>
      <c r="N171" s="176"/>
      <c r="O171" s="176"/>
      <c r="P171" s="176"/>
      <c r="Q171" s="176"/>
      <c r="R171" s="176"/>
      <c r="S171" s="176"/>
      <c r="T171" s="176"/>
      <c r="U171" s="176"/>
    </row>
    <row r="172" spans="3:21">
      <c r="C172" s="176"/>
      <c r="D172" s="176"/>
      <c r="E172" s="176"/>
      <c r="F172" s="176"/>
      <c r="G172" s="176"/>
      <c r="H172" s="176"/>
      <c r="I172" s="176"/>
      <c r="J172" s="176"/>
      <c r="K172" s="176"/>
      <c r="L172" s="176"/>
      <c r="M172" s="176"/>
      <c r="N172" s="176"/>
      <c r="O172" s="176"/>
      <c r="P172" s="176"/>
      <c r="Q172" s="176"/>
      <c r="R172" s="176"/>
      <c r="S172" s="176"/>
      <c r="T172" s="176"/>
      <c r="U172" s="176"/>
    </row>
    <row r="173" spans="3:21">
      <c r="C173" s="176"/>
      <c r="D173" s="176"/>
      <c r="E173" s="176"/>
      <c r="F173" s="176"/>
      <c r="G173" s="176"/>
      <c r="H173" s="176"/>
      <c r="I173" s="176"/>
      <c r="J173" s="176"/>
      <c r="K173" s="176"/>
      <c r="L173" s="176"/>
      <c r="M173" s="176"/>
      <c r="N173" s="176"/>
      <c r="O173" s="176"/>
      <c r="P173" s="176"/>
      <c r="Q173" s="176"/>
      <c r="R173" s="176"/>
      <c r="S173" s="176"/>
      <c r="T173" s="176"/>
      <c r="U173" s="176"/>
    </row>
    <row r="174" spans="3:21">
      <c r="C174" s="176"/>
      <c r="D174" s="176"/>
      <c r="E174" s="176"/>
      <c r="F174" s="176"/>
      <c r="G174" s="176"/>
      <c r="H174" s="176"/>
      <c r="I174" s="176"/>
      <c r="J174" s="176"/>
      <c r="K174" s="176"/>
      <c r="L174" s="176"/>
      <c r="M174" s="176"/>
      <c r="N174" s="176"/>
      <c r="O174" s="176"/>
      <c r="P174" s="176"/>
      <c r="Q174" s="176"/>
      <c r="R174" s="176"/>
      <c r="S174" s="176"/>
      <c r="T174" s="176"/>
      <c r="U174" s="176"/>
    </row>
    <row r="175" spans="3:21">
      <c r="C175" s="176"/>
      <c r="D175" s="176"/>
      <c r="E175" s="176"/>
      <c r="F175" s="176"/>
      <c r="G175" s="176"/>
      <c r="H175" s="176"/>
      <c r="I175" s="176"/>
      <c r="J175" s="176"/>
      <c r="K175" s="176"/>
      <c r="L175" s="176"/>
      <c r="M175" s="176"/>
      <c r="N175" s="176"/>
      <c r="O175" s="176"/>
      <c r="P175" s="176"/>
      <c r="Q175" s="176"/>
      <c r="R175" s="176"/>
      <c r="S175" s="176"/>
      <c r="T175" s="176"/>
      <c r="U175" s="176"/>
    </row>
    <row r="176" spans="3:21">
      <c r="C176" s="176"/>
      <c r="D176" s="176"/>
      <c r="E176" s="176"/>
      <c r="F176" s="176"/>
      <c r="G176" s="176"/>
      <c r="H176" s="176"/>
      <c r="I176" s="176"/>
      <c r="J176" s="176"/>
      <c r="K176" s="176"/>
      <c r="L176" s="176"/>
      <c r="M176" s="176"/>
      <c r="N176" s="176"/>
      <c r="O176" s="176"/>
      <c r="P176" s="176"/>
      <c r="Q176" s="176"/>
      <c r="R176" s="176"/>
      <c r="S176" s="176"/>
      <c r="T176" s="176"/>
      <c r="U176" s="176"/>
    </row>
    <row r="177" spans="3:21">
      <c r="C177" s="176"/>
      <c r="D177" s="176"/>
      <c r="E177" s="176"/>
      <c r="F177" s="176"/>
      <c r="G177" s="176"/>
      <c r="H177" s="176"/>
      <c r="I177" s="176"/>
      <c r="J177" s="176"/>
      <c r="K177" s="176"/>
      <c r="L177" s="176"/>
      <c r="M177" s="176"/>
      <c r="N177" s="176"/>
      <c r="O177" s="176"/>
      <c r="P177" s="176"/>
      <c r="Q177" s="176"/>
      <c r="R177" s="176"/>
      <c r="S177" s="176"/>
      <c r="T177" s="176"/>
      <c r="U177" s="176"/>
    </row>
    <row r="178" spans="3:21">
      <c r="C178" s="176"/>
      <c r="D178" s="176"/>
      <c r="E178" s="176"/>
      <c r="F178" s="176"/>
      <c r="G178" s="176"/>
      <c r="H178" s="176"/>
      <c r="I178" s="176"/>
      <c r="J178" s="176"/>
      <c r="K178" s="176"/>
      <c r="L178" s="176"/>
      <c r="M178" s="176"/>
      <c r="N178" s="176"/>
      <c r="O178" s="176"/>
      <c r="P178" s="176"/>
      <c r="Q178" s="176"/>
      <c r="R178" s="176"/>
      <c r="S178" s="176"/>
      <c r="T178" s="176"/>
      <c r="U178" s="176"/>
    </row>
    <row r="179" spans="3:21">
      <c r="C179" s="176"/>
      <c r="D179" s="176"/>
      <c r="E179" s="176"/>
      <c r="F179" s="176"/>
      <c r="G179" s="176"/>
      <c r="H179" s="176"/>
      <c r="I179" s="176"/>
      <c r="J179" s="176"/>
      <c r="K179" s="176"/>
      <c r="L179" s="176"/>
      <c r="M179" s="176"/>
      <c r="N179" s="176"/>
      <c r="O179" s="176"/>
      <c r="P179" s="176"/>
      <c r="Q179" s="176"/>
      <c r="R179" s="176"/>
      <c r="S179" s="176"/>
      <c r="T179" s="176"/>
      <c r="U179" s="176"/>
    </row>
    <row r="180" spans="3:21">
      <c r="C180" s="176"/>
      <c r="D180" s="176"/>
      <c r="E180" s="176"/>
      <c r="F180" s="176"/>
      <c r="G180" s="176"/>
      <c r="H180" s="176"/>
      <c r="I180" s="176"/>
      <c r="J180" s="176"/>
      <c r="K180" s="176"/>
      <c r="L180" s="176"/>
      <c r="M180" s="176"/>
      <c r="N180" s="176"/>
      <c r="O180" s="176"/>
      <c r="P180" s="176"/>
      <c r="Q180" s="176"/>
      <c r="R180" s="176"/>
      <c r="S180" s="176"/>
      <c r="T180" s="176"/>
      <c r="U180" s="176"/>
    </row>
    <row r="181" spans="3:21">
      <c r="C181" s="176"/>
      <c r="D181" s="176"/>
      <c r="E181" s="176"/>
      <c r="F181" s="176"/>
      <c r="G181" s="176"/>
      <c r="H181" s="176"/>
      <c r="I181" s="176"/>
      <c r="J181" s="176"/>
      <c r="K181" s="176"/>
      <c r="L181" s="176"/>
      <c r="M181" s="176"/>
      <c r="N181" s="176"/>
      <c r="O181" s="176"/>
      <c r="P181" s="176"/>
      <c r="Q181" s="176"/>
      <c r="R181" s="176"/>
      <c r="S181" s="176"/>
      <c r="T181" s="176"/>
      <c r="U181" s="176"/>
    </row>
    <row r="182" spans="3:21">
      <c r="C182" s="176"/>
      <c r="D182" s="176"/>
      <c r="E182" s="176"/>
      <c r="F182" s="176"/>
      <c r="G182" s="176"/>
      <c r="H182" s="176"/>
      <c r="I182" s="176"/>
      <c r="J182" s="176"/>
      <c r="K182" s="176"/>
      <c r="L182" s="176"/>
      <c r="M182" s="176"/>
      <c r="N182" s="176"/>
      <c r="O182" s="176"/>
      <c r="P182" s="176"/>
      <c r="Q182" s="176"/>
      <c r="R182" s="176"/>
      <c r="S182" s="176"/>
      <c r="T182" s="176"/>
      <c r="U182" s="176"/>
    </row>
    <row r="183" spans="3:21">
      <c r="C183" s="176"/>
      <c r="D183" s="176"/>
      <c r="E183" s="176"/>
      <c r="F183" s="176"/>
      <c r="G183" s="176"/>
      <c r="H183" s="176"/>
      <c r="I183" s="176"/>
      <c r="J183" s="176"/>
      <c r="K183" s="176"/>
      <c r="L183" s="176"/>
      <c r="M183" s="176"/>
      <c r="N183" s="176"/>
      <c r="O183" s="176"/>
      <c r="P183" s="176"/>
      <c r="Q183" s="176"/>
      <c r="R183" s="176"/>
      <c r="S183" s="176"/>
      <c r="T183" s="176"/>
      <c r="U183" s="176"/>
    </row>
    <row r="184" spans="3:21">
      <c r="C184" s="176"/>
      <c r="D184" s="176"/>
      <c r="E184" s="176"/>
      <c r="F184" s="176"/>
      <c r="G184" s="176"/>
      <c r="H184" s="176"/>
      <c r="I184" s="176"/>
      <c r="J184" s="176"/>
      <c r="K184" s="176"/>
      <c r="L184" s="176"/>
      <c r="M184" s="176"/>
      <c r="N184" s="176"/>
      <c r="O184" s="176"/>
      <c r="P184" s="176"/>
      <c r="Q184" s="176"/>
      <c r="R184" s="176"/>
      <c r="S184" s="176"/>
      <c r="T184" s="176"/>
      <c r="U184" s="176"/>
    </row>
    <row r="185" spans="3:21">
      <c r="C185" s="176"/>
      <c r="D185" s="176"/>
      <c r="E185" s="176"/>
      <c r="F185" s="176"/>
      <c r="G185" s="176"/>
      <c r="H185" s="176"/>
      <c r="I185" s="176"/>
      <c r="J185" s="176"/>
      <c r="K185" s="176"/>
      <c r="L185" s="176"/>
      <c r="M185" s="176"/>
      <c r="N185" s="176"/>
      <c r="O185" s="176"/>
      <c r="P185" s="176"/>
      <c r="Q185" s="176"/>
      <c r="R185" s="176"/>
      <c r="S185" s="176"/>
      <c r="T185" s="176"/>
      <c r="U185" s="176"/>
    </row>
    <row r="186" spans="3:21">
      <c r="C186" s="176"/>
      <c r="D186" s="176"/>
      <c r="E186" s="176"/>
      <c r="F186" s="176"/>
      <c r="G186" s="176"/>
      <c r="H186" s="176"/>
      <c r="I186" s="176"/>
      <c r="J186" s="176"/>
      <c r="K186" s="176"/>
      <c r="L186" s="176"/>
      <c r="M186" s="176"/>
      <c r="N186" s="176"/>
      <c r="O186" s="176"/>
      <c r="P186" s="176"/>
      <c r="Q186" s="176"/>
      <c r="R186" s="176"/>
      <c r="S186" s="176"/>
      <c r="T186" s="176"/>
      <c r="U186" s="176"/>
    </row>
    <row r="187" spans="3:21">
      <c r="C187" s="176"/>
      <c r="D187" s="176"/>
      <c r="E187" s="176"/>
      <c r="F187" s="176"/>
      <c r="G187" s="176"/>
      <c r="H187" s="176"/>
      <c r="I187" s="176"/>
      <c r="J187" s="176"/>
      <c r="K187" s="176"/>
      <c r="L187" s="176"/>
      <c r="M187" s="176"/>
      <c r="N187" s="176"/>
      <c r="O187" s="176"/>
      <c r="P187" s="176"/>
      <c r="Q187" s="176"/>
      <c r="R187" s="176"/>
      <c r="S187" s="176"/>
      <c r="T187" s="176"/>
      <c r="U187" s="176"/>
    </row>
    <row r="188" spans="3:21">
      <c r="C188" s="176"/>
      <c r="D188" s="176"/>
      <c r="E188" s="176"/>
      <c r="F188" s="176"/>
      <c r="G188" s="176"/>
      <c r="H188" s="176"/>
      <c r="I188" s="176"/>
      <c r="J188" s="176"/>
      <c r="K188" s="176"/>
      <c r="L188" s="176"/>
      <c r="M188" s="176"/>
      <c r="N188" s="176"/>
      <c r="O188" s="176"/>
      <c r="P188" s="176"/>
      <c r="Q188" s="176"/>
      <c r="R188" s="176"/>
      <c r="S188" s="176"/>
      <c r="T188" s="176"/>
      <c r="U188" s="176"/>
    </row>
    <row r="189" spans="3:21">
      <c r="C189" s="176"/>
      <c r="D189" s="176"/>
      <c r="E189" s="176"/>
      <c r="F189" s="176"/>
      <c r="G189" s="176"/>
      <c r="H189" s="176"/>
      <c r="I189" s="176"/>
      <c r="J189" s="176"/>
      <c r="K189" s="176"/>
      <c r="L189" s="176"/>
      <c r="M189" s="176"/>
      <c r="N189" s="176"/>
      <c r="O189" s="176"/>
      <c r="P189" s="176"/>
      <c r="Q189" s="176"/>
      <c r="R189" s="176"/>
      <c r="S189" s="176"/>
      <c r="T189" s="176"/>
      <c r="U189" s="176"/>
    </row>
    <row r="190" spans="3:21">
      <c r="C190" s="176"/>
      <c r="D190" s="176"/>
      <c r="E190" s="176"/>
      <c r="F190" s="176"/>
      <c r="G190" s="176"/>
      <c r="H190" s="176"/>
      <c r="I190" s="176"/>
      <c r="J190" s="176"/>
      <c r="K190" s="176"/>
      <c r="L190" s="176"/>
      <c r="M190" s="176"/>
      <c r="N190" s="176"/>
      <c r="O190" s="176"/>
      <c r="P190" s="176"/>
      <c r="Q190" s="176"/>
      <c r="R190" s="176"/>
      <c r="S190" s="176"/>
      <c r="T190" s="176"/>
      <c r="U190" s="176"/>
    </row>
    <row r="191" spans="3:21">
      <c r="C191" s="176"/>
      <c r="D191" s="176"/>
      <c r="E191" s="176"/>
      <c r="F191" s="176"/>
      <c r="G191" s="176"/>
      <c r="H191" s="176"/>
      <c r="I191" s="176"/>
      <c r="J191" s="176"/>
      <c r="K191" s="176"/>
      <c r="L191" s="176"/>
      <c r="M191" s="176"/>
      <c r="N191" s="176"/>
      <c r="O191" s="176"/>
      <c r="P191" s="176"/>
      <c r="Q191" s="176"/>
      <c r="R191" s="176"/>
      <c r="S191" s="176"/>
      <c r="T191" s="176"/>
      <c r="U191" s="176"/>
    </row>
    <row r="192" spans="3:21">
      <c r="C192" s="176"/>
      <c r="D192" s="176"/>
      <c r="E192" s="176"/>
      <c r="F192" s="176"/>
      <c r="G192" s="176"/>
      <c r="H192" s="176"/>
      <c r="I192" s="176"/>
      <c r="J192" s="176"/>
      <c r="K192" s="176"/>
      <c r="L192" s="176"/>
      <c r="M192" s="176"/>
      <c r="N192" s="176"/>
      <c r="O192" s="176"/>
      <c r="P192" s="176"/>
      <c r="Q192" s="176"/>
      <c r="R192" s="176"/>
      <c r="S192" s="176"/>
      <c r="T192" s="176"/>
      <c r="U192" s="176"/>
    </row>
    <row r="193" spans="3:21">
      <c r="C193" s="176"/>
      <c r="D193" s="176"/>
      <c r="E193" s="176"/>
      <c r="F193" s="176"/>
      <c r="G193" s="176"/>
      <c r="H193" s="176"/>
      <c r="I193" s="176"/>
      <c r="J193" s="176"/>
      <c r="K193" s="176"/>
      <c r="L193" s="176"/>
      <c r="M193" s="176"/>
      <c r="N193" s="176"/>
      <c r="O193" s="176"/>
      <c r="P193" s="176"/>
      <c r="Q193" s="176"/>
      <c r="R193" s="176"/>
      <c r="S193" s="176"/>
      <c r="T193" s="176"/>
      <c r="U193" s="176"/>
    </row>
    <row r="194" spans="3:21">
      <c r="C194" s="176"/>
      <c r="D194" s="176"/>
      <c r="E194" s="176"/>
      <c r="F194" s="176"/>
      <c r="G194" s="176"/>
      <c r="H194" s="176"/>
      <c r="I194" s="176"/>
      <c r="J194" s="176"/>
      <c r="K194" s="176"/>
      <c r="L194" s="176"/>
      <c r="M194" s="176"/>
      <c r="N194" s="176"/>
      <c r="O194" s="176"/>
      <c r="P194" s="176"/>
      <c r="Q194" s="176"/>
      <c r="R194" s="176"/>
      <c r="S194" s="176"/>
      <c r="T194" s="176"/>
      <c r="U194" s="176"/>
    </row>
    <row r="195" spans="3:21">
      <c r="C195" s="176"/>
      <c r="D195" s="176"/>
      <c r="E195" s="176"/>
      <c r="F195" s="176"/>
      <c r="G195" s="176"/>
      <c r="H195" s="176"/>
      <c r="I195" s="176"/>
      <c r="J195" s="176"/>
      <c r="K195" s="176"/>
      <c r="L195" s="176"/>
      <c r="M195" s="176"/>
      <c r="N195" s="176"/>
      <c r="O195" s="176"/>
      <c r="P195" s="176"/>
      <c r="Q195" s="176"/>
      <c r="R195" s="176"/>
      <c r="S195" s="176"/>
      <c r="T195" s="176"/>
      <c r="U195" s="176"/>
    </row>
    <row r="196" spans="3:21">
      <c r="C196" s="176"/>
      <c r="D196" s="176"/>
      <c r="E196" s="176"/>
      <c r="F196" s="176"/>
      <c r="G196" s="176"/>
      <c r="H196" s="176"/>
      <c r="I196" s="176"/>
      <c r="J196" s="176"/>
      <c r="K196" s="176"/>
      <c r="L196" s="176"/>
      <c r="M196" s="176"/>
      <c r="N196" s="176"/>
      <c r="O196" s="176"/>
      <c r="P196" s="176"/>
      <c r="Q196" s="176"/>
      <c r="R196" s="176"/>
      <c r="S196" s="176"/>
      <c r="T196" s="176"/>
      <c r="U196" s="176"/>
    </row>
    <row r="197" spans="3:21">
      <c r="C197" s="176"/>
      <c r="D197" s="176"/>
      <c r="E197" s="176"/>
      <c r="F197" s="176"/>
      <c r="G197" s="176"/>
      <c r="H197" s="176"/>
      <c r="I197" s="176"/>
      <c r="J197" s="176"/>
      <c r="K197" s="176"/>
      <c r="L197" s="176"/>
      <c r="M197" s="176"/>
      <c r="N197" s="176"/>
      <c r="O197" s="176"/>
      <c r="P197" s="176"/>
      <c r="Q197" s="176"/>
      <c r="R197" s="176"/>
      <c r="S197" s="176"/>
      <c r="T197" s="176"/>
      <c r="U197" s="176"/>
    </row>
    <row r="198" spans="3:21">
      <c r="C198" s="176"/>
      <c r="D198" s="176"/>
      <c r="E198" s="176"/>
      <c r="F198" s="176"/>
      <c r="G198" s="176"/>
      <c r="H198" s="176"/>
      <c r="I198" s="176"/>
      <c r="J198" s="176"/>
      <c r="K198" s="176"/>
      <c r="L198" s="176"/>
      <c r="M198" s="176"/>
      <c r="N198" s="176"/>
      <c r="O198" s="176"/>
      <c r="P198" s="176"/>
      <c r="Q198" s="176"/>
      <c r="R198" s="176"/>
      <c r="S198" s="176"/>
      <c r="T198" s="176"/>
      <c r="U198" s="176"/>
    </row>
    <row r="199" spans="3:21">
      <c r="C199" s="176"/>
      <c r="D199" s="176"/>
      <c r="E199" s="176"/>
      <c r="F199" s="176"/>
      <c r="G199" s="176"/>
      <c r="H199" s="176"/>
      <c r="I199" s="176"/>
      <c r="J199" s="176"/>
      <c r="K199" s="176"/>
      <c r="L199" s="176"/>
      <c r="M199" s="176"/>
      <c r="N199" s="176"/>
      <c r="O199" s="176"/>
      <c r="P199" s="176"/>
      <c r="Q199" s="176"/>
      <c r="R199" s="176"/>
      <c r="S199" s="176"/>
      <c r="T199" s="176"/>
      <c r="U199" s="176"/>
    </row>
    <row r="200" spans="3:21">
      <c r="C200" s="176"/>
      <c r="D200" s="176"/>
      <c r="E200" s="176"/>
      <c r="F200" s="176"/>
      <c r="G200" s="176"/>
      <c r="H200" s="176"/>
      <c r="I200" s="176"/>
      <c r="J200" s="176"/>
      <c r="K200" s="176"/>
      <c r="L200" s="176"/>
      <c r="M200" s="176"/>
      <c r="N200" s="176"/>
      <c r="O200" s="176"/>
      <c r="P200" s="176"/>
      <c r="Q200" s="176"/>
      <c r="R200" s="176"/>
      <c r="S200" s="176"/>
      <c r="T200" s="176"/>
      <c r="U200" s="176"/>
    </row>
    <row r="201" spans="3:21">
      <c r="C201" s="176"/>
      <c r="D201" s="176"/>
      <c r="E201" s="176"/>
      <c r="F201" s="176"/>
      <c r="G201" s="176"/>
      <c r="H201" s="176"/>
      <c r="I201" s="176"/>
      <c r="J201" s="176"/>
      <c r="K201" s="176"/>
      <c r="L201" s="176"/>
      <c r="M201" s="176"/>
      <c r="N201" s="176"/>
      <c r="O201" s="176"/>
      <c r="P201" s="176"/>
      <c r="Q201" s="176"/>
      <c r="R201" s="176"/>
      <c r="S201" s="176"/>
      <c r="T201" s="176"/>
      <c r="U201" s="176"/>
    </row>
    <row r="202" spans="3:21">
      <c r="C202" s="176"/>
      <c r="D202" s="176"/>
      <c r="E202" s="176"/>
      <c r="F202" s="176"/>
      <c r="G202" s="176"/>
      <c r="H202" s="176"/>
      <c r="I202" s="176"/>
      <c r="J202" s="176"/>
      <c r="K202" s="176"/>
      <c r="L202" s="176"/>
      <c r="M202" s="176"/>
      <c r="N202" s="176"/>
      <c r="O202" s="176"/>
      <c r="P202" s="176"/>
      <c r="Q202" s="176"/>
      <c r="R202" s="176"/>
      <c r="S202" s="176"/>
      <c r="T202" s="176"/>
      <c r="U202" s="176"/>
    </row>
    <row r="203" spans="3:21">
      <c r="C203" s="176"/>
      <c r="D203" s="176"/>
      <c r="E203" s="176"/>
      <c r="F203" s="176"/>
      <c r="G203" s="176"/>
      <c r="H203" s="176"/>
      <c r="I203" s="176"/>
      <c r="J203" s="176"/>
      <c r="K203" s="176"/>
      <c r="L203" s="176"/>
      <c r="M203" s="176"/>
      <c r="N203" s="176"/>
      <c r="O203" s="176"/>
      <c r="P203" s="176"/>
      <c r="Q203" s="176"/>
      <c r="R203" s="176"/>
      <c r="S203" s="176"/>
      <c r="T203" s="176"/>
      <c r="U203" s="176"/>
    </row>
    <row r="204" spans="3:21">
      <c r="C204" s="176"/>
      <c r="D204" s="176"/>
      <c r="E204" s="176"/>
      <c r="F204" s="176"/>
      <c r="G204" s="176"/>
      <c r="H204" s="176"/>
      <c r="I204" s="176"/>
      <c r="J204" s="176"/>
      <c r="K204" s="176"/>
      <c r="L204" s="176"/>
      <c r="M204" s="176"/>
      <c r="N204" s="176"/>
      <c r="O204" s="176"/>
      <c r="P204" s="176"/>
      <c r="Q204" s="176"/>
      <c r="R204" s="176"/>
      <c r="S204" s="176"/>
      <c r="T204" s="176"/>
      <c r="U204" s="176"/>
    </row>
    <row r="205" spans="3:21">
      <c r="C205" s="176"/>
      <c r="D205" s="176"/>
      <c r="E205" s="176"/>
      <c r="F205" s="176"/>
      <c r="G205" s="176"/>
      <c r="H205" s="176"/>
      <c r="I205" s="176"/>
      <c r="J205" s="176"/>
      <c r="K205" s="176"/>
      <c r="L205" s="176"/>
      <c r="M205" s="176"/>
      <c r="N205" s="176"/>
      <c r="O205" s="176"/>
      <c r="P205" s="176"/>
      <c r="Q205" s="176"/>
      <c r="R205" s="176"/>
      <c r="S205" s="176"/>
      <c r="T205" s="176"/>
      <c r="U205" s="176"/>
    </row>
    <row r="206" spans="3:21">
      <c r="C206" s="176"/>
      <c r="D206" s="176"/>
      <c r="E206" s="176"/>
      <c r="F206" s="176"/>
      <c r="G206" s="176"/>
      <c r="H206" s="176"/>
      <c r="I206" s="176"/>
      <c r="J206" s="176"/>
      <c r="K206" s="176"/>
      <c r="L206" s="176"/>
      <c r="M206" s="176"/>
      <c r="N206" s="176"/>
      <c r="O206" s="176"/>
      <c r="P206" s="176"/>
      <c r="Q206" s="176"/>
      <c r="R206" s="176"/>
      <c r="S206" s="176"/>
      <c r="T206" s="176"/>
      <c r="U206" s="176"/>
    </row>
    <row r="207" spans="3:21">
      <c r="C207" s="176"/>
      <c r="D207" s="176"/>
      <c r="E207" s="176"/>
      <c r="F207" s="176"/>
      <c r="G207" s="176"/>
      <c r="H207" s="176"/>
      <c r="I207" s="176"/>
      <c r="J207" s="176"/>
      <c r="K207" s="176"/>
      <c r="L207" s="176"/>
      <c r="M207" s="176"/>
      <c r="N207" s="176"/>
      <c r="O207" s="176"/>
      <c r="P207" s="176"/>
      <c r="Q207" s="176"/>
      <c r="R207" s="176"/>
      <c r="S207" s="176"/>
      <c r="T207" s="176"/>
      <c r="U207" s="176"/>
    </row>
    <row r="208" spans="3:21">
      <c r="C208" s="176"/>
      <c r="D208" s="176"/>
      <c r="E208" s="176"/>
      <c r="F208" s="176"/>
      <c r="G208" s="176"/>
      <c r="H208" s="176"/>
      <c r="I208" s="176"/>
      <c r="J208" s="176"/>
      <c r="K208" s="176"/>
      <c r="L208" s="176"/>
      <c r="M208" s="176"/>
      <c r="N208" s="176"/>
      <c r="O208" s="176"/>
      <c r="P208" s="176"/>
      <c r="Q208" s="176"/>
      <c r="R208" s="176"/>
      <c r="S208" s="176"/>
      <c r="T208" s="176"/>
      <c r="U208" s="176"/>
    </row>
    <row r="209" spans="3:21">
      <c r="C209" s="176"/>
      <c r="D209" s="176"/>
      <c r="E209" s="176"/>
      <c r="F209" s="176"/>
      <c r="G209" s="176"/>
      <c r="H209" s="176"/>
      <c r="I209" s="176"/>
      <c r="J209" s="176"/>
      <c r="K209" s="176"/>
      <c r="L209" s="176"/>
      <c r="M209" s="176"/>
      <c r="N209" s="176"/>
      <c r="O209" s="176"/>
      <c r="P209" s="176"/>
      <c r="Q209" s="176"/>
      <c r="R209" s="176"/>
      <c r="S209" s="176"/>
      <c r="T209" s="176"/>
      <c r="U209" s="176"/>
    </row>
    <row r="210" spans="3:21">
      <c r="C210" s="176"/>
      <c r="D210" s="176"/>
      <c r="E210" s="176"/>
      <c r="F210" s="176"/>
      <c r="G210" s="176"/>
      <c r="H210" s="176"/>
      <c r="I210" s="176"/>
      <c r="J210" s="176"/>
      <c r="K210" s="176"/>
      <c r="L210" s="176"/>
      <c r="M210" s="176"/>
      <c r="N210" s="176"/>
      <c r="O210" s="176"/>
      <c r="P210" s="176"/>
      <c r="Q210" s="176"/>
      <c r="R210" s="176"/>
      <c r="S210" s="176"/>
      <c r="T210" s="176"/>
      <c r="U210" s="176"/>
    </row>
    <row r="211" spans="3:21">
      <c r="C211" s="176"/>
      <c r="D211" s="176"/>
      <c r="E211" s="176"/>
      <c r="F211" s="176"/>
      <c r="G211" s="176"/>
      <c r="H211" s="176"/>
      <c r="I211" s="176"/>
      <c r="J211" s="176"/>
      <c r="K211" s="176"/>
      <c r="L211" s="176"/>
      <c r="M211" s="176"/>
      <c r="N211" s="176"/>
      <c r="O211" s="176"/>
      <c r="P211" s="176"/>
      <c r="Q211" s="176"/>
      <c r="R211" s="176"/>
      <c r="S211" s="176"/>
      <c r="T211" s="176"/>
      <c r="U211" s="176"/>
    </row>
    <row r="212" spans="3:21">
      <c r="C212" s="176"/>
      <c r="D212" s="176"/>
      <c r="E212" s="176"/>
      <c r="F212" s="176"/>
      <c r="G212" s="176"/>
      <c r="H212" s="176"/>
      <c r="I212" s="176"/>
      <c r="J212" s="176"/>
      <c r="K212" s="176"/>
      <c r="L212" s="176"/>
      <c r="M212" s="176"/>
      <c r="N212" s="176"/>
      <c r="O212" s="176"/>
      <c r="P212" s="176"/>
      <c r="Q212" s="176"/>
      <c r="R212" s="176"/>
      <c r="S212" s="176"/>
      <c r="T212" s="176"/>
      <c r="U212" s="176"/>
    </row>
    <row r="213" spans="3:21">
      <c r="C213" s="176"/>
      <c r="D213" s="176"/>
      <c r="E213" s="176"/>
      <c r="F213" s="176"/>
      <c r="G213" s="176"/>
      <c r="H213" s="176"/>
      <c r="I213" s="176"/>
      <c r="J213" s="176"/>
      <c r="K213" s="176"/>
      <c r="L213" s="176"/>
      <c r="M213" s="176"/>
      <c r="N213" s="176"/>
      <c r="O213" s="176"/>
      <c r="P213" s="176"/>
      <c r="Q213" s="176"/>
      <c r="R213" s="176"/>
      <c r="S213" s="176"/>
      <c r="T213" s="176"/>
      <c r="U213" s="176"/>
    </row>
    <row r="214" spans="3:21">
      <c r="C214" s="176"/>
      <c r="D214" s="176"/>
      <c r="E214" s="176"/>
      <c r="F214" s="176"/>
      <c r="G214" s="176"/>
      <c r="H214" s="176"/>
      <c r="I214" s="176"/>
      <c r="J214" s="176"/>
      <c r="K214" s="176"/>
      <c r="L214" s="176"/>
      <c r="M214" s="176"/>
      <c r="N214" s="176"/>
      <c r="O214" s="176"/>
      <c r="P214" s="176"/>
      <c r="Q214" s="176"/>
      <c r="R214" s="176"/>
      <c r="S214" s="176"/>
      <c r="T214" s="176"/>
      <c r="U214" s="176"/>
    </row>
    <row r="215" spans="3:21">
      <c r="C215" s="176"/>
      <c r="D215" s="176"/>
      <c r="E215" s="176"/>
      <c r="F215" s="176"/>
      <c r="G215" s="176"/>
      <c r="H215" s="176"/>
      <c r="I215" s="176"/>
      <c r="J215" s="176"/>
      <c r="K215" s="176"/>
      <c r="L215" s="176"/>
      <c r="M215" s="176"/>
      <c r="N215" s="176"/>
      <c r="O215" s="176"/>
      <c r="P215" s="176"/>
      <c r="Q215" s="176"/>
      <c r="R215" s="176"/>
      <c r="S215" s="176"/>
      <c r="T215" s="176"/>
      <c r="U215" s="176"/>
    </row>
    <row r="216" spans="3:21">
      <c r="C216" s="176"/>
      <c r="D216" s="176"/>
      <c r="E216" s="176"/>
      <c r="F216" s="176"/>
      <c r="G216" s="176"/>
      <c r="H216" s="176"/>
      <c r="I216" s="176"/>
      <c r="J216" s="176"/>
      <c r="K216" s="176"/>
      <c r="L216" s="176"/>
      <c r="M216" s="176"/>
      <c r="N216" s="176"/>
      <c r="O216" s="176"/>
      <c r="P216" s="176"/>
      <c r="Q216" s="176"/>
      <c r="R216" s="176"/>
      <c r="S216" s="176"/>
      <c r="T216" s="176"/>
      <c r="U216" s="176"/>
    </row>
    <row r="217" spans="3:21">
      <c r="C217" s="176"/>
      <c r="D217" s="176"/>
      <c r="E217" s="176"/>
      <c r="F217" s="176"/>
      <c r="G217" s="176"/>
      <c r="H217" s="176"/>
      <c r="I217" s="176"/>
      <c r="J217" s="176"/>
      <c r="K217" s="176"/>
      <c r="L217" s="176"/>
      <c r="M217" s="176"/>
      <c r="N217" s="176"/>
      <c r="O217" s="176"/>
      <c r="P217" s="176"/>
      <c r="Q217" s="176"/>
      <c r="R217" s="176"/>
      <c r="S217" s="176"/>
      <c r="T217" s="176"/>
      <c r="U217" s="176"/>
    </row>
    <row r="218" spans="3:21">
      <c r="C218" s="176"/>
      <c r="D218" s="176"/>
      <c r="E218" s="176"/>
      <c r="F218" s="176"/>
      <c r="G218" s="176"/>
      <c r="H218" s="176"/>
      <c r="I218" s="176"/>
      <c r="J218" s="176"/>
      <c r="K218" s="176"/>
      <c r="L218" s="176"/>
      <c r="M218" s="176"/>
      <c r="N218" s="176"/>
      <c r="O218" s="176"/>
      <c r="P218" s="176"/>
      <c r="Q218" s="176"/>
      <c r="R218" s="176"/>
      <c r="S218" s="176"/>
      <c r="T218" s="176"/>
      <c r="U218" s="176"/>
    </row>
    <row r="219" spans="3:21">
      <c r="C219" s="176"/>
      <c r="D219" s="176"/>
      <c r="E219" s="176"/>
      <c r="F219" s="176"/>
      <c r="G219" s="176"/>
      <c r="H219" s="176"/>
      <c r="I219" s="176"/>
      <c r="J219" s="176"/>
      <c r="K219" s="176"/>
      <c r="L219" s="176"/>
      <c r="M219" s="176"/>
      <c r="N219" s="176"/>
      <c r="O219" s="176"/>
      <c r="P219" s="176"/>
      <c r="Q219" s="176"/>
      <c r="R219" s="176"/>
      <c r="S219" s="176"/>
      <c r="T219" s="176"/>
      <c r="U219" s="176"/>
    </row>
    <row r="220" spans="3:21">
      <c r="C220" s="176"/>
      <c r="D220" s="176"/>
      <c r="E220" s="176"/>
      <c r="F220" s="176"/>
      <c r="G220" s="176"/>
      <c r="H220" s="176"/>
      <c r="I220" s="176"/>
      <c r="J220" s="176"/>
      <c r="K220" s="176"/>
      <c r="L220" s="176"/>
      <c r="M220" s="176"/>
      <c r="N220" s="176"/>
      <c r="O220" s="176"/>
      <c r="P220" s="176"/>
      <c r="Q220" s="176"/>
      <c r="R220" s="176"/>
      <c r="S220" s="176"/>
      <c r="T220" s="176"/>
      <c r="U220" s="176"/>
    </row>
    <row r="221" spans="3:21">
      <c r="C221" s="176"/>
      <c r="D221" s="176"/>
      <c r="E221" s="176"/>
      <c r="F221" s="176"/>
      <c r="G221" s="176"/>
      <c r="H221" s="176"/>
      <c r="I221" s="176"/>
      <c r="J221" s="176"/>
      <c r="K221" s="176"/>
      <c r="L221" s="176"/>
      <c r="M221" s="176"/>
      <c r="N221" s="176"/>
      <c r="O221" s="176"/>
      <c r="P221" s="176"/>
      <c r="Q221" s="176"/>
      <c r="R221" s="176"/>
      <c r="S221" s="176"/>
      <c r="T221" s="176"/>
      <c r="U221" s="176"/>
    </row>
    <row r="222" spans="3:21">
      <c r="C222" s="176"/>
      <c r="D222" s="176"/>
      <c r="E222" s="176"/>
      <c r="F222" s="176"/>
      <c r="G222" s="176"/>
      <c r="H222" s="176"/>
      <c r="I222" s="176"/>
      <c r="J222" s="176"/>
      <c r="K222" s="176"/>
      <c r="L222" s="176"/>
      <c r="M222" s="176"/>
      <c r="N222" s="176"/>
      <c r="O222" s="176"/>
      <c r="P222" s="176"/>
      <c r="Q222" s="176"/>
      <c r="R222" s="176"/>
      <c r="S222" s="176"/>
      <c r="T222" s="176"/>
      <c r="U222" s="176"/>
    </row>
    <row r="223" spans="3:21">
      <c r="C223" s="176"/>
      <c r="D223" s="176"/>
      <c r="E223" s="176"/>
      <c r="F223" s="176"/>
      <c r="G223" s="176"/>
      <c r="H223" s="176"/>
      <c r="I223" s="176"/>
      <c r="J223" s="176"/>
      <c r="K223" s="176"/>
      <c r="L223" s="176"/>
      <c r="M223" s="176"/>
      <c r="N223" s="176"/>
      <c r="O223" s="176"/>
      <c r="P223" s="176"/>
      <c r="Q223" s="176"/>
      <c r="R223" s="176"/>
      <c r="S223" s="176"/>
      <c r="T223" s="176"/>
      <c r="U223" s="176"/>
    </row>
    <row r="224" spans="3:21">
      <c r="C224" s="176"/>
      <c r="D224" s="176"/>
      <c r="E224" s="176"/>
      <c r="F224" s="176"/>
      <c r="G224" s="176"/>
      <c r="H224" s="176"/>
      <c r="I224" s="176"/>
      <c r="J224" s="176"/>
      <c r="K224" s="176"/>
      <c r="L224" s="176"/>
      <c r="M224" s="176"/>
      <c r="N224" s="176"/>
      <c r="O224" s="176"/>
      <c r="P224" s="176"/>
      <c r="Q224" s="176"/>
      <c r="R224" s="176"/>
      <c r="S224" s="176"/>
      <c r="T224" s="176"/>
      <c r="U224" s="176"/>
    </row>
    <row r="225" spans="3:21">
      <c r="C225" s="176"/>
      <c r="D225" s="176"/>
      <c r="E225" s="176"/>
      <c r="F225" s="176"/>
      <c r="G225" s="176"/>
      <c r="H225" s="176"/>
      <c r="I225" s="176"/>
      <c r="J225" s="176"/>
      <c r="K225" s="176"/>
      <c r="L225" s="176"/>
      <c r="M225" s="176"/>
      <c r="N225" s="176"/>
      <c r="O225" s="176"/>
      <c r="P225" s="176"/>
      <c r="Q225" s="176"/>
      <c r="R225" s="176"/>
      <c r="S225" s="176"/>
      <c r="T225" s="176"/>
      <c r="U225" s="176"/>
    </row>
    <row r="226" spans="3:21">
      <c r="C226" s="176"/>
      <c r="D226" s="176"/>
      <c r="E226" s="176"/>
      <c r="F226" s="176"/>
      <c r="G226" s="176"/>
      <c r="H226" s="176"/>
      <c r="I226" s="176"/>
      <c r="J226" s="176"/>
      <c r="K226" s="176"/>
      <c r="L226" s="176"/>
      <c r="M226" s="176"/>
      <c r="N226" s="176"/>
      <c r="O226" s="176"/>
      <c r="P226" s="176"/>
      <c r="Q226" s="176"/>
      <c r="R226" s="176"/>
      <c r="S226" s="176"/>
      <c r="T226" s="176"/>
      <c r="U226" s="176"/>
    </row>
    <row r="227" spans="3:21">
      <c r="C227" s="176"/>
      <c r="D227" s="176"/>
      <c r="E227" s="176"/>
      <c r="F227" s="176"/>
      <c r="G227" s="176"/>
      <c r="H227" s="176"/>
      <c r="I227" s="176"/>
      <c r="J227" s="176"/>
      <c r="K227" s="176"/>
      <c r="L227" s="176"/>
      <c r="M227" s="176"/>
      <c r="N227" s="176"/>
      <c r="O227" s="176"/>
      <c r="P227" s="176"/>
      <c r="Q227" s="176"/>
      <c r="R227" s="176"/>
      <c r="S227" s="176"/>
      <c r="T227" s="176"/>
      <c r="U227" s="176"/>
    </row>
    <row r="228" spans="3:21">
      <c r="C228" s="176"/>
      <c r="D228" s="176"/>
      <c r="E228" s="176"/>
      <c r="F228" s="176"/>
      <c r="G228" s="176"/>
      <c r="H228" s="176"/>
      <c r="I228" s="176"/>
      <c r="J228" s="176"/>
      <c r="K228" s="176"/>
      <c r="L228" s="176"/>
      <c r="M228" s="176"/>
      <c r="N228" s="176"/>
      <c r="O228" s="176"/>
      <c r="P228" s="176"/>
      <c r="Q228" s="176"/>
      <c r="R228" s="176"/>
      <c r="S228" s="176"/>
      <c r="T228" s="176"/>
      <c r="U228" s="176"/>
    </row>
    <row r="229" spans="3:21">
      <c r="C229" s="176"/>
      <c r="D229" s="176"/>
      <c r="E229" s="176"/>
      <c r="F229" s="176"/>
      <c r="G229" s="176"/>
      <c r="H229" s="176"/>
      <c r="I229" s="176"/>
      <c r="J229" s="176"/>
      <c r="K229" s="176"/>
      <c r="L229" s="176"/>
      <c r="M229" s="176"/>
      <c r="N229" s="176"/>
      <c r="O229" s="176"/>
      <c r="P229" s="176"/>
      <c r="Q229" s="176"/>
      <c r="R229" s="176"/>
      <c r="S229" s="176"/>
      <c r="T229" s="176"/>
      <c r="U229" s="176"/>
    </row>
    <row r="230" spans="3:21">
      <c r="C230" s="176"/>
      <c r="D230" s="176"/>
      <c r="E230" s="176"/>
      <c r="F230" s="176"/>
      <c r="G230" s="176"/>
      <c r="H230" s="176"/>
      <c r="I230" s="176"/>
      <c r="J230" s="176"/>
      <c r="K230" s="176"/>
      <c r="L230" s="176"/>
      <c r="M230" s="176"/>
      <c r="N230" s="176"/>
      <c r="O230" s="176"/>
      <c r="P230" s="176"/>
      <c r="Q230" s="176"/>
      <c r="R230" s="176"/>
      <c r="S230" s="176"/>
      <c r="T230" s="176"/>
      <c r="U230" s="176"/>
    </row>
    <row r="231" spans="3:21">
      <c r="C231" s="176"/>
      <c r="D231" s="176"/>
      <c r="E231" s="176"/>
      <c r="F231" s="176"/>
      <c r="G231" s="176"/>
      <c r="H231" s="176"/>
      <c r="I231" s="176"/>
      <c r="J231" s="176"/>
      <c r="K231" s="176"/>
      <c r="L231" s="176"/>
      <c r="M231" s="176"/>
      <c r="N231" s="176"/>
      <c r="O231" s="176"/>
      <c r="P231" s="176"/>
      <c r="Q231" s="176"/>
      <c r="R231" s="176"/>
      <c r="S231" s="176"/>
      <c r="T231" s="176"/>
      <c r="U231" s="176"/>
    </row>
    <row r="232" spans="3:21">
      <c r="C232" s="176"/>
      <c r="D232" s="176"/>
      <c r="E232" s="176"/>
      <c r="F232" s="176"/>
      <c r="G232" s="176"/>
      <c r="H232" s="176"/>
      <c r="I232" s="176"/>
      <c r="J232" s="176"/>
      <c r="K232" s="176"/>
      <c r="L232" s="176"/>
      <c r="M232" s="176"/>
      <c r="N232" s="176"/>
      <c r="O232" s="176"/>
      <c r="P232" s="176"/>
      <c r="Q232" s="176"/>
      <c r="R232" s="176"/>
      <c r="S232" s="176"/>
      <c r="T232" s="176"/>
      <c r="U232" s="176"/>
    </row>
    <row r="233" spans="3:21">
      <c r="C233" s="176"/>
      <c r="D233" s="176"/>
      <c r="E233" s="176"/>
      <c r="F233" s="176"/>
      <c r="G233" s="176"/>
      <c r="H233" s="176"/>
      <c r="I233" s="176"/>
      <c r="J233" s="176"/>
      <c r="K233" s="176"/>
      <c r="L233" s="176"/>
      <c r="M233" s="176"/>
      <c r="N233" s="176"/>
      <c r="O233" s="176"/>
      <c r="P233" s="176"/>
      <c r="Q233" s="176"/>
      <c r="R233" s="176"/>
      <c r="S233" s="176"/>
      <c r="T233" s="176"/>
      <c r="U233" s="176"/>
    </row>
    <row r="234" spans="3:21">
      <c r="C234" s="176"/>
      <c r="D234" s="176"/>
      <c r="E234" s="176"/>
      <c r="F234" s="176"/>
      <c r="G234" s="176"/>
      <c r="H234" s="176"/>
      <c r="I234" s="176"/>
      <c r="J234" s="176"/>
      <c r="K234" s="176"/>
      <c r="L234" s="176"/>
      <c r="M234" s="176"/>
      <c r="N234" s="176"/>
      <c r="O234" s="176"/>
      <c r="P234" s="176"/>
      <c r="Q234" s="176"/>
      <c r="R234" s="176"/>
      <c r="S234" s="176"/>
      <c r="T234" s="176"/>
      <c r="U234" s="176"/>
    </row>
    <row r="235" spans="3:21">
      <c r="C235" s="176"/>
      <c r="D235" s="176"/>
      <c r="E235" s="176"/>
      <c r="F235" s="176"/>
      <c r="G235" s="176"/>
      <c r="H235" s="176"/>
      <c r="I235" s="176"/>
      <c r="J235" s="176"/>
      <c r="K235" s="176"/>
      <c r="L235" s="176"/>
      <c r="M235" s="176"/>
      <c r="N235" s="176"/>
      <c r="O235" s="176"/>
      <c r="P235" s="176"/>
      <c r="Q235" s="176"/>
      <c r="R235" s="176"/>
      <c r="S235" s="176"/>
      <c r="T235" s="176"/>
      <c r="U235" s="176"/>
    </row>
    <row r="236" spans="3:21">
      <c r="C236" s="176"/>
      <c r="D236" s="176"/>
      <c r="E236" s="176"/>
      <c r="F236" s="176"/>
      <c r="G236" s="176"/>
      <c r="H236" s="176"/>
      <c r="I236" s="176"/>
      <c r="J236" s="176"/>
      <c r="K236" s="176"/>
      <c r="L236" s="176"/>
      <c r="M236" s="176"/>
      <c r="N236" s="176"/>
      <c r="O236" s="176"/>
      <c r="P236" s="176"/>
      <c r="Q236" s="176"/>
      <c r="R236" s="176"/>
      <c r="S236" s="176"/>
      <c r="T236" s="176"/>
      <c r="U236" s="176"/>
    </row>
    <row r="237" spans="3:21">
      <c r="C237" s="176"/>
      <c r="D237" s="176"/>
      <c r="E237" s="176"/>
      <c r="F237" s="176"/>
      <c r="G237" s="176"/>
      <c r="H237" s="176"/>
      <c r="I237" s="176"/>
      <c r="J237" s="176"/>
      <c r="K237" s="176"/>
      <c r="L237" s="176"/>
      <c r="M237" s="176"/>
      <c r="N237" s="176"/>
      <c r="O237" s="176"/>
      <c r="P237" s="176"/>
      <c r="Q237" s="176"/>
      <c r="R237" s="176"/>
      <c r="S237" s="176"/>
      <c r="T237" s="176"/>
      <c r="U237" s="176"/>
    </row>
    <row r="238" spans="3:21">
      <c r="C238" s="176"/>
      <c r="D238" s="176"/>
      <c r="E238" s="176"/>
      <c r="F238" s="176"/>
      <c r="G238" s="176"/>
      <c r="H238" s="176"/>
      <c r="I238" s="176"/>
      <c r="J238" s="176"/>
      <c r="K238" s="176"/>
      <c r="L238" s="176"/>
      <c r="M238" s="176"/>
      <c r="N238" s="176"/>
      <c r="O238" s="176"/>
      <c r="P238" s="176"/>
      <c r="Q238" s="176"/>
      <c r="R238" s="176"/>
      <c r="S238" s="176"/>
      <c r="T238" s="176"/>
      <c r="U238" s="176"/>
    </row>
    <row r="239" spans="3:21">
      <c r="C239" s="176"/>
      <c r="D239" s="176"/>
      <c r="E239" s="176"/>
      <c r="F239" s="176"/>
      <c r="G239" s="176"/>
      <c r="H239" s="176"/>
      <c r="I239" s="176"/>
      <c r="J239" s="176"/>
      <c r="K239" s="176"/>
      <c r="L239" s="176"/>
      <c r="M239" s="176"/>
      <c r="N239" s="176"/>
      <c r="O239" s="176"/>
      <c r="P239" s="176"/>
      <c r="Q239" s="176"/>
      <c r="R239" s="176"/>
      <c r="S239" s="176"/>
      <c r="T239" s="176"/>
      <c r="U239" s="176"/>
    </row>
    <row r="240" spans="3:21">
      <c r="C240" s="176"/>
      <c r="D240" s="176"/>
      <c r="E240" s="176"/>
      <c r="F240" s="176"/>
      <c r="G240" s="176"/>
      <c r="H240" s="176"/>
      <c r="I240" s="176"/>
      <c r="J240" s="176"/>
      <c r="K240" s="176"/>
      <c r="L240" s="176"/>
      <c r="M240" s="176"/>
      <c r="N240" s="176"/>
      <c r="O240" s="176"/>
      <c r="P240" s="176"/>
      <c r="Q240" s="176"/>
      <c r="R240" s="176"/>
      <c r="S240" s="176"/>
      <c r="T240" s="176"/>
      <c r="U240" s="176"/>
    </row>
    <row r="241" spans="3:21">
      <c r="C241" s="176"/>
      <c r="D241" s="176"/>
      <c r="E241" s="176"/>
      <c r="F241" s="176"/>
      <c r="G241" s="176"/>
      <c r="H241" s="176"/>
      <c r="I241" s="176"/>
      <c r="J241" s="176"/>
      <c r="K241" s="176"/>
      <c r="L241" s="176"/>
      <c r="M241" s="176"/>
      <c r="N241" s="176"/>
      <c r="O241" s="176"/>
      <c r="P241" s="176"/>
      <c r="Q241" s="176"/>
      <c r="R241" s="176"/>
      <c r="S241" s="176"/>
      <c r="T241" s="176"/>
      <c r="U241" s="176"/>
    </row>
    <row r="242" spans="3:21">
      <c r="C242" s="176"/>
      <c r="D242" s="176"/>
      <c r="E242" s="176"/>
      <c r="F242" s="176"/>
      <c r="G242" s="176"/>
      <c r="H242" s="176"/>
      <c r="I242" s="176"/>
      <c r="J242" s="176"/>
      <c r="K242" s="176"/>
      <c r="L242" s="176"/>
      <c r="M242" s="176"/>
      <c r="N242" s="176"/>
      <c r="O242" s="176"/>
      <c r="P242" s="176"/>
      <c r="Q242" s="176"/>
      <c r="R242" s="176"/>
      <c r="S242" s="176"/>
      <c r="T242" s="176"/>
      <c r="U242" s="176"/>
    </row>
    <row r="243" spans="3:21">
      <c r="C243" s="176"/>
      <c r="D243" s="176"/>
      <c r="E243" s="176"/>
      <c r="F243" s="176"/>
      <c r="G243" s="176"/>
      <c r="H243" s="176"/>
      <c r="I243" s="176"/>
      <c r="J243" s="176"/>
      <c r="K243" s="176"/>
      <c r="L243" s="176"/>
      <c r="M243" s="176"/>
      <c r="N243" s="176"/>
      <c r="O243" s="176"/>
      <c r="P243" s="176"/>
      <c r="Q243" s="176"/>
      <c r="R243" s="176"/>
      <c r="S243" s="176"/>
      <c r="T243" s="176"/>
      <c r="U243" s="176"/>
    </row>
    <row r="244" spans="3:21">
      <c r="C244" s="176"/>
      <c r="D244" s="176"/>
      <c r="E244" s="176"/>
      <c r="F244" s="176"/>
      <c r="G244" s="176"/>
      <c r="H244" s="176"/>
      <c r="I244" s="176"/>
      <c r="J244" s="176"/>
      <c r="K244" s="176"/>
      <c r="L244" s="176"/>
      <c r="M244" s="176"/>
      <c r="N244" s="176"/>
      <c r="O244" s="176"/>
      <c r="P244" s="176"/>
      <c r="Q244" s="176"/>
      <c r="R244" s="176"/>
      <c r="S244" s="176"/>
      <c r="T244" s="176"/>
      <c r="U244" s="176"/>
    </row>
    <row r="245" spans="3:21">
      <c r="C245" s="176"/>
      <c r="D245" s="176"/>
      <c r="E245" s="176"/>
      <c r="F245" s="176"/>
      <c r="G245" s="176"/>
      <c r="H245" s="176"/>
      <c r="I245" s="176"/>
      <c r="J245" s="176"/>
      <c r="K245" s="176"/>
      <c r="L245" s="176"/>
      <c r="M245" s="176"/>
      <c r="N245" s="176"/>
      <c r="O245" s="176"/>
      <c r="P245" s="176"/>
      <c r="Q245" s="176"/>
      <c r="R245" s="176"/>
      <c r="S245" s="176"/>
      <c r="T245" s="176"/>
      <c r="U245" s="176"/>
    </row>
    <row r="246" spans="3:21">
      <c r="C246" s="176"/>
      <c r="D246" s="176"/>
      <c r="E246" s="176"/>
      <c r="F246" s="176"/>
      <c r="G246" s="176"/>
      <c r="H246" s="176"/>
      <c r="I246" s="176"/>
      <c r="J246" s="176"/>
      <c r="K246" s="176"/>
      <c r="L246" s="176"/>
      <c r="M246" s="176"/>
      <c r="N246" s="176"/>
      <c r="O246" s="176"/>
      <c r="P246" s="176"/>
      <c r="Q246" s="176"/>
      <c r="R246" s="176"/>
      <c r="S246" s="176"/>
      <c r="T246" s="176"/>
      <c r="U246" s="176"/>
    </row>
    <row r="247" spans="3:21">
      <c r="C247" s="176"/>
      <c r="D247" s="176"/>
      <c r="E247" s="176"/>
      <c r="F247" s="176"/>
      <c r="G247" s="176"/>
      <c r="H247" s="176"/>
      <c r="I247" s="176"/>
      <c r="J247" s="176"/>
      <c r="K247" s="176"/>
      <c r="L247" s="176"/>
      <c r="M247" s="176"/>
      <c r="N247" s="176"/>
      <c r="O247" s="176"/>
      <c r="P247" s="176"/>
      <c r="Q247" s="176"/>
      <c r="R247" s="176"/>
      <c r="S247" s="176"/>
      <c r="T247" s="176"/>
      <c r="U247" s="176"/>
    </row>
    <row r="248" spans="3:21">
      <c r="C248" s="176"/>
      <c r="D248" s="176"/>
      <c r="E248" s="176"/>
      <c r="F248" s="176"/>
      <c r="G248" s="176"/>
      <c r="H248" s="176"/>
      <c r="I248" s="176"/>
      <c r="J248" s="176"/>
      <c r="K248" s="176"/>
      <c r="L248" s="176"/>
      <c r="M248" s="176"/>
      <c r="N248" s="176"/>
      <c r="O248" s="176"/>
      <c r="P248" s="176"/>
      <c r="Q248" s="176"/>
      <c r="R248" s="176"/>
      <c r="S248" s="176"/>
      <c r="T248" s="176"/>
      <c r="U248" s="176"/>
    </row>
    <row r="249" spans="3:21">
      <c r="C249" s="176"/>
      <c r="D249" s="176"/>
      <c r="E249" s="176"/>
      <c r="F249" s="176"/>
      <c r="G249" s="176"/>
      <c r="H249" s="176"/>
      <c r="I249" s="176"/>
      <c r="J249" s="176"/>
      <c r="K249" s="176"/>
      <c r="L249" s="176"/>
      <c r="M249" s="176"/>
      <c r="N249" s="176"/>
      <c r="O249" s="176"/>
      <c r="P249" s="176"/>
      <c r="Q249" s="176"/>
      <c r="R249" s="176"/>
      <c r="S249" s="176"/>
      <c r="T249" s="176"/>
      <c r="U249" s="176"/>
    </row>
    <row r="250" spans="3:21">
      <c r="C250" s="176"/>
      <c r="D250" s="176"/>
      <c r="E250" s="176"/>
      <c r="F250" s="176"/>
      <c r="G250" s="176"/>
      <c r="H250" s="176"/>
      <c r="I250" s="176"/>
      <c r="J250" s="176"/>
      <c r="K250" s="176"/>
      <c r="L250" s="176"/>
      <c r="M250" s="176"/>
      <c r="N250" s="176"/>
      <c r="O250" s="176"/>
      <c r="P250" s="176"/>
      <c r="Q250" s="176"/>
      <c r="R250" s="176"/>
      <c r="S250" s="176"/>
      <c r="T250" s="176"/>
      <c r="U250" s="176"/>
    </row>
    <row r="251" spans="3:21">
      <c r="C251" s="176"/>
      <c r="D251" s="176"/>
      <c r="E251" s="176"/>
      <c r="F251" s="176"/>
      <c r="G251" s="176"/>
      <c r="H251" s="176"/>
      <c r="I251" s="176"/>
      <c r="J251" s="176"/>
      <c r="K251" s="176"/>
      <c r="L251" s="176"/>
      <c r="M251" s="176"/>
      <c r="N251" s="176"/>
      <c r="O251" s="176"/>
      <c r="P251" s="176"/>
      <c r="Q251" s="176"/>
      <c r="R251" s="176"/>
      <c r="S251" s="176"/>
      <c r="T251" s="176"/>
      <c r="U251" s="176"/>
    </row>
    <row r="252" spans="3:21">
      <c r="C252" s="176"/>
      <c r="D252" s="176"/>
      <c r="E252" s="176"/>
      <c r="F252" s="176"/>
      <c r="G252" s="176"/>
      <c r="H252" s="176"/>
      <c r="I252" s="176"/>
      <c r="J252" s="176"/>
      <c r="K252" s="176"/>
      <c r="L252" s="176"/>
      <c r="M252" s="176"/>
      <c r="N252" s="176"/>
      <c r="O252" s="176"/>
      <c r="P252" s="176"/>
      <c r="Q252" s="176"/>
      <c r="R252" s="176"/>
      <c r="S252" s="176"/>
      <c r="T252" s="176"/>
      <c r="U252" s="176"/>
    </row>
    <row r="253" spans="3:21">
      <c r="C253" s="176"/>
      <c r="D253" s="176"/>
      <c r="E253" s="176"/>
      <c r="F253" s="176"/>
      <c r="G253" s="176"/>
      <c r="H253" s="176"/>
      <c r="I253" s="176"/>
      <c r="J253" s="176"/>
      <c r="K253" s="176"/>
      <c r="L253" s="176"/>
      <c r="M253" s="176"/>
      <c r="N253" s="176"/>
      <c r="O253" s="176"/>
      <c r="P253" s="176"/>
      <c r="Q253" s="176"/>
      <c r="R253" s="176"/>
      <c r="S253" s="176"/>
      <c r="T253" s="176"/>
      <c r="U253" s="176"/>
    </row>
    <row r="254" spans="3:21">
      <c r="C254" s="176"/>
      <c r="D254" s="176"/>
      <c r="E254" s="176"/>
      <c r="F254" s="176"/>
      <c r="G254" s="176"/>
      <c r="H254" s="176"/>
      <c r="I254" s="176"/>
      <c r="J254" s="176"/>
      <c r="K254" s="176"/>
      <c r="L254" s="176"/>
      <c r="M254" s="176"/>
      <c r="N254" s="176"/>
      <c r="O254" s="176"/>
      <c r="P254" s="176"/>
      <c r="Q254" s="176"/>
      <c r="R254" s="176"/>
      <c r="S254" s="176"/>
      <c r="T254" s="176"/>
      <c r="U254" s="176"/>
    </row>
    <row r="255" spans="3:21">
      <c r="C255" s="176"/>
      <c r="D255" s="176"/>
      <c r="E255" s="176"/>
      <c r="F255" s="176"/>
      <c r="G255" s="176"/>
      <c r="H255" s="176"/>
      <c r="I255" s="176"/>
      <c r="J255" s="176"/>
      <c r="K255" s="176"/>
      <c r="L255" s="176"/>
      <c r="M255" s="176"/>
      <c r="N255" s="176"/>
      <c r="O255" s="176"/>
      <c r="P255" s="176"/>
      <c r="Q255" s="176"/>
      <c r="R255" s="176"/>
      <c r="S255" s="176"/>
      <c r="T255" s="176"/>
      <c r="U255" s="176"/>
    </row>
    <row r="256" spans="3:21">
      <c r="C256" s="176"/>
      <c r="D256" s="176"/>
      <c r="E256" s="176"/>
      <c r="F256" s="176"/>
      <c r="G256" s="176"/>
      <c r="H256" s="176"/>
      <c r="I256" s="176"/>
      <c r="J256" s="176"/>
      <c r="K256" s="176"/>
      <c r="L256" s="176"/>
      <c r="M256" s="176"/>
      <c r="N256" s="176"/>
      <c r="O256" s="176"/>
      <c r="P256" s="176"/>
      <c r="Q256" s="176"/>
      <c r="R256" s="176"/>
      <c r="S256" s="176"/>
      <c r="T256" s="176"/>
      <c r="U256" s="176"/>
    </row>
    <row r="257" spans="3:21">
      <c r="C257" s="176"/>
      <c r="D257" s="176"/>
      <c r="E257" s="176"/>
      <c r="F257" s="176"/>
      <c r="G257" s="176"/>
      <c r="H257" s="176"/>
      <c r="I257" s="176"/>
      <c r="J257" s="176"/>
      <c r="K257" s="176"/>
      <c r="L257" s="176"/>
      <c r="M257" s="176"/>
      <c r="N257" s="176"/>
      <c r="O257" s="176"/>
      <c r="P257" s="176"/>
      <c r="Q257" s="176"/>
      <c r="R257" s="176"/>
      <c r="S257" s="176"/>
      <c r="T257" s="176"/>
      <c r="U257" s="176"/>
    </row>
    <row r="258" spans="3:21">
      <c r="C258" s="176"/>
      <c r="D258" s="176"/>
      <c r="E258" s="176"/>
      <c r="F258" s="176"/>
      <c r="G258" s="176"/>
      <c r="H258" s="176"/>
      <c r="I258" s="176"/>
      <c r="J258" s="176"/>
      <c r="K258" s="176"/>
      <c r="L258" s="176"/>
      <c r="M258" s="176"/>
      <c r="N258" s="176"/>
      <c r="O258" s="176"/>
      <c r="P258" s="176"/>
      <c r="Q258" s="176"/>
      <c r="R258" s="176"/>
      <c r="S258" s="176"/>
      <c r="T258" s="176"/>
      <c r="U258" s="176"/>
    </row>
    <row r="259" spans="3:21">
      <c r="C259" s="176"/>
      <c r="D259" s="176"/>
      <c r="E259" s="176"/>
      <c r="F259" s="176"/>
      <c r="G259" s="176"/>
      <c r="H259" s="176"/>
      <c r="I259" s="176"/>
      <c r="J259" s="176"/>
      <c r="K259" s="176"/>
      <c r="L259" s="176"/>
      <c r="M259" s="176"/>
      <c r="N259" s="176"/>
      <c r="O259" s="176"/>
      <c r="P259" s="176"/>
      <c r="Q259" s="176"/>
      <c r="R259" s="176"/>
      <c r="S259" s="176"/>
      <c r="T259" s="176"/>
      <c r="U259" s="176"/>
    </row>
    <row r="260" spans="3:21">
      <c r="C260" s="176"/>
      <c r="D260" s="176"/>
      <c r="E260" s="176"/>
      <c r="F260" s="176"/>
      <c r="G260" s="176"/>
      <c r="H260" s="176"/>
      <c r="I260" s="176"/>
      <c r="J260" s="176"/>
      <c r="K260" s="176"/>
      <c r="L260" s="176"/>
      <c r="M260" s="176"/>
      <c r="N260" s="176"/>
      <c r="O260" s="176"/>
      <c r="P260" s="176"/>
      <c r="Q260" s="176"/>
      <c r="R260" s="176"/>
      <c r="S260" s="176"/>
      <c r="T260" s="176"/>
      <c r="U260" s="176"/>
    </row>
    <row r="261" spans="3:21">
      <c r="C261" s="176"/>
      <c r="D261" s="176"/>
      <c r="E261" s="176"/>
      <c r="F261" s="176"/>
      <c r="G261" s="176"/>
      <c r="H261" s="176"/>
      <c r="I261" s="176"/>
      <c r="J261" s="176"/>
      <c r="K261" s="176"/>
      <c r="L261" s="176"/>
      <c r="M261" s="176"/>
      <c r="N261" s="176"/>
      <c r="O261" s="176"/>
      <c r="P261" s="176"/>
      <c r="Q261" s="176"/>
      <c r="R261" s="176"/>
      <c r="S261" s="176"/>
      <c r="T261" s="176"/>
      <c r="U261" s="176"/>
    </row>
    <row r="262" spans="3:21">
      <c r="C262" s="176"/>
      <c r="D262" s="176"/>
      <c r="E262" s="176"/>
      <c r="F262" s="176"/>
      <c r="G262" s="176"/>
      <c r="H262" s="176"/>
      <c r="I262" s="176"/>
      <c r="J262" s="176"/>
      <c r="K262" s="176"/>
      <c r="L262" s="176"/>
      <c r="M262" s="176"/>
      <c r="N262" s="176"/>
      <c r="O262" s="176"/>
      <c r="P262" s="176"/>
      <c r="Q262" s="176"/>
      <c r="R262" s="176"/>
      <c r="S262" s="176"/>
      <c r="T262" s="176"/>
      <c r="U262" s="176"/>
    </row>
    <row r="263" spans="3:21">
      <c r="C263" s="176"/>
      <c r="D263" s="176"/>
      <c r="E263" s="176"/>
      <c r="F263" s="176"/>
      <c r="G263" s="176"/>
      <c r="H263" s="176"/>
      <c r="I263" s="176"/>
      <c r="J263" s="176"/>
      <c r="K263" s="176"/>
      <c r="L263" s="176"/>
      <c r="M263" s="176"/>
      <c r="N263" s="176"/>
      <c r="O263" s="176"/>
      <c r="P263" s="176"/>
      <c r="Q263" s="176"/>
      <c r="R263" s="176"/>
      <c r="S263" s="176"/>
      <c r="T263" s="176"/>
      <c r="U263" s="176"/>
    </row>
    <row r="264" spans="3:21">
      <c r="C264" s="176"/>
      <c r="D264" s="176"/>
      <c r="E264" s="176"/>
      <c r="F264" s="176"/>
      <c r="G264" s="176"/>
      <c r="H264" s="176"/>
      <c r="I264" s="176"/>
      <c r="J264" s="176"/>
      <c r="K264" s="176"/>
      <c r="L264" s="176"/>
      <c r="M264" s="176"/>
      <c r="N264" s="176"/>
      <c r="O264" s="176"/>
      <c r="P264" s="176"/>
      <c r="Q264" s="176"/>
      <c r="R264" s="176"/>
      <c r="S264" s="176"/>
      <c r="T264" s="176"/>
      <c r="U264" s="176"/>
    </row>
    <row r="265" spans="3:21">
      <c r="C265" s="176"/>
      <c r="D265" s="176"/>
      <c r="E265" s="176"/>
      <c r="F265" s="176"/>
      <c r="G265" s="176"/>
      <c r="H265" s="176"/>
      <c r="I265" s="176"/>
      <c r="J265" s="176"/>
      <c r="K265" s="176"/>
      <c r="L265" s="176"/>
      <c r="M265" s="176"/>
      <c r="N265" s="176"/>
      <c r="O265" s="176"/>
      <c r="P265" s="176"/>
      <c r="Q265" s="176"/>
      <c r="R265" s="176"/>
      <c r="S265" s="176"/>
      <c r="T265" s="176"/>
      <c r="U265" s="176"/>
    </row>
    <row r="266" spans="3:21">
      <c r="C266" s="176"/>
      <c r="D266" s="176"/>
      <c r="E266" s="176"/>
      <c r="F266" s="176"/>
      <c r="G266" s="176"/>
      <c r="H266" s="176"/>
      <c r="I266" s="176"/>
      <c r="J266" s="176"/>
      <c r="K266" s="176"/>
      <c r="L266" s="176"/>
      <c r="M266" s="176"/>
      <c r="N266" s="176"/>
      <c r="O266" s="176"/>
      <c r="P266" s="176"/>
      <c r="Q266" s="176"/>
      <c r="R266" s="176"/>
      <c r="S266" s="176"/>
      <c r="T266" s="176"/>
      <c r="U266" s="176"/>
    </row>
    <row r="267" spans="3:21">
      <c r="C267" s="176"/>
      <c r="D267" s="176"/>
      <c r="E267" s="176"/>
      <c r="F267" s="176"/>
      <c r="G267" s="176"/>
      <c r="H267" s="176"/>
      <c r="I267" s="176"/>
      <c r="J267" s="176"/>
      <c r="K267" s="176"/>
      <c r="L267" s="176"/>
      <c r="M267" s="176"/>
      <c r="N267" s="176"/>
      <c r="O267" s="176"/>
      <c r="P267" s="176"/>
      <c r="Q267" s="176"/>
      <c r="R267" s="176"/>
      <c r="S267" s="176"/>
      <c r="T267" s="176"/>
      <c r="U267" s="176"/>
    </row>
    <row r="268" spans="3:21">
      <c r="C268" s="176"/>
      <c r="D268" s="176"/>
      <c r="E268" s="176"/>
      <c r="F268" s="176"/>
      <c r="G268" s="176"/>
      <c r="H268" s="176"/>
      <c r="I268" s="176"/>
      <c r="J268" s="176"/>
      <c r="K268" s="176"/>
      <c r="L268" s="176"/>
      <c r="M268" s="176"/>
      <c r="N268" s="176"/>
      <c r="O268" s="176"/>
      <c r="P268" s="176"/>
      <c r="Q268" s="176"/>
      <c r="R268" s="176"/>
      <c r="S268" s="176"/>
      <c r="T268" s="176"/>
      <c r="U268" s="176"/>
    </row>
    <row r="269" spans="3:21">
      <c r="C269" s="176"/>
      <c r="D269" s="176"/>
      <c r="E269" s="176"/>
      <c r="F269" s="176"/>
      <c r="G269" s="176"/>
      <c r="H269" s="176"/>
      <c r="I269" s="176"/>
      <c r="J269" s="176"/>
      <c r="K269" s="176"/>
      <c r="L269" s="176"/>
      <c r="M269" s="176"/>
      <c r="N269" s="176"/>
      <c r="O269" s="176"/>
      <c r="P269" s="176"/>
      <c r="Q269" s="176"/>
      <c r="R269" s="176"/>
      <c r="S269" s="176"/>
      <c r="T269" s="176"/>
      <c r="U269" s="176"/>
    </row>
    <row r="270" spans="3:21">
      <c r="C270" s="176"/>
      <c r="D270" s="176"/>
      <c r="E270" s="176"/>
      <c r="F270" s="176"/>
      <c r="G270" s="176"/>
      <c r="H270" s="176"/>
      <c r="I270" s="176"/>
      <c r="J270" s="176"/>
      <c r="K270" s="176"/>
      <c r="L270" s="176"/>
      <c r="M270" s="176"/>
      <c r="N270" s="176"/>
      <c r="O270" s="176"/>
      <c r="P270" s="176"/>
      <c r="Q270" s="176"/>
      <c r="R270" s="176"/>
      <c r="S270" s="176"/>
      <c r="T270" s="176"/>
      <c r="U270" s="176"/>
    </row>
    <row r="271" spans="3:21">
      <c r="C271" s="176"/>
      <c r="D271" s="176"/>
      <c r="E271" s="176"/>
      <c r="F271" s="176"/>
      <c r="G271" s="176"/>
      <c r="H271" s="176"/>
      <c r="I271" s="176"/>
      <c r="J271" s="176"/>
      <c r="K271" s="176"/>
      <c r="L271" s="176"/>
      <c r="M271" s="176"/>
      <c r="N271" s="176"/>
      <c r="O271" s="176"/>
      <c r="P271" s="176"/>
      <c r="Q271" s="176"/>
      <c r="R271" s="176"/>
      <c r="S271" s="176"/>
      <c r="T271" s="176"/>
      <c r="U271" s="176"/>
    </row>
    <row r="272" spans="3:21">
      <c r="C272" s="176"/>
      <c r="D272" s="176"/>
      <c r="E272" s="176"/>
      <c r="F272" s="176"/>
      <c r="G272" s="176"/>
      <c r="H272" s="176"/>
      <c r="I272" s="176"/>
      <c r="J272" s="176"/>
      <c r="K272" s="176"/>
      <c r="L272" s="176"/>
      <c r="M272" s="176"/>
      <c r="N272" s="176"/>
      <c r="O272" s="176"/>
      <c r="P272" s="176"/>
      <c r="Q272" s="176"/>
      <c r="R272" s="176"/>
      <c r="S272" s="176"/>
      <c r="T272" s="176"/>
      <c r="U272" s="176"/>
    </row>
    <row r="273" spans="3:21">
      <c r="C273" s="176"/>
      <c r="D273" s="176"/>
      <c r="E273" s="176"/>
      <c r="F273" s="176"/>
      <c r="G273" s="176"/>
      <c r="H273" s="176"/>
      <c r="I273" s="176"/>
      <c r="J273" s="176"/>
      <c r="K273" s="176"/>
      <c r="L273" s="176"/>
      <c r="M273" s="176"/>
      <c r="N273" s="176"/>
      <c r="O273" s="176"/>
      <c r="P273" s="176"/>
      <c r="Q273" s="176"/>
      <c r="R273" s="176"/>
      <c r="S273" s="176"/>
      <c r="T273" s="176"/>
      <c r="U273" s="176"/>
    </row>
    <row r="274" spans="3:21">
      <c r="C274" s="176"/>
      <c r="D274" s="176"/>
      <c r="E274" s="176"/>
      <c r="F274" s="176"/>
      <c r="G274" s="176"/>
      <c r="H274" s="176"/>
      <c r="I274" s="176"/>
      <c r="J274" s="176"/>
      <c r="K274" s="176"/>
      <c r="L274" s="176"/>
      <c r="M274" s="176"/>
      <c r="N274" s="176"/>
      <c r="O274" s="176"/>
      <c r="P274" s="176"/>
      <c r="Q274" s="176"/>
      <c r="R274" s="176"/>
      <c r="S274" s="176"/>
      <c r="T274" s="176"/>
      <c r="U274" s="176"/>
    </row>
    <row r="275" spans="3:21">
      <c r="C275" s="176"/>
      <c r="D275" s="176"/>
      <c r="E275" s="176"/>
      <c r="F275" s="176"/>
      <c r="G275" s="176"/>
      <c r="H275" s="176"/>
      <c r="I275" s="176"/>
      <c r="J275" s="176"/>
      <c r="K275" s="176"/>
      <c r="L275" s="176"/>
      <c r="M275" s="176"/>
      <c r="N275" s="176"/>
      <c r="O275" s="176"/>
      <c r="P275" s="176"/>
      <c r="Q275" s="176"/>
      <c r="R275" s="176"/>
      <c r="S275" s="176"/>
      <c r="T275" s="176"/>
      <c r="U275" s="176"/>
    </row>
    <row r="276" spans="3:21">
      <c r="C276" s="176"/>
      <c r="D276" s="176"/>
      <c r="E276" s="176"/>
      <c r="F276" s="176"/>
      <c r="G276" s="176"/>
      <c r="H276" s="176"/>
      <c r="I276" s="176"/>
      <c r="J276" s="176"/>
      <c r="K276" s="176"/>
      <c r="L276" s="176"/>
      <c r="M276" s="176"/>
      <c r="N276" s="176"/>
      <c r="O276" s="176"/>
      <c r="P276" s="176"/>
      <c r="Q276" s="176"/>
      <c r="R276" s="176"/>
      <c r="S276" s="176"/>
      <c r="T276" s="176"/>
      <c r="U276" s="176"/>
    </row>
    <row r="277" spans="3:21">
      <c r="C277" s="176"/>
      <c r="D277" s="176"/>
      <c r="E277" s="176"/>
      <c r="F277" s="176"/>
      <c r="G277" s="176"/>
      <c r="H277" s="176"/>
      <c r="I277" s="176"/>
      <c r="J277" s="176"/>
      <c r="K277" s="176"/>
      <c r="L277" s="176"/>
      <c r="M277" s="176"/>
      <c r="N277" s="176"/>
      <c r="O277" s="176"/>
      <c r="P277" s="176"/>
      <c r="Q277" s="176"/>
      <c r="R277" s="176"/>
      <c r="S277" s="176"/>
      <c r="T277" s="176"/>
      <c r="U277" s="176"/>
    </row>
    <row r="278" spans="3:21">
      <c r="C278" s="176"/>
      <c r="D278" s="176"/>
      <c r="E278" s="176"/>
      <c r="F278" s="176"/>
      <c r="G278" s="176"/>
      <c r="H278" s="176"/>
      <c r="I278" s="176"/>
      <c r="J278" s="176"/>
      <c r="K278" s="176"/>
      <c r="L278" s="176"/>
      <c r="M278" s="176"/>
      <c r="N278" s="176"/>
      <c r="O278" s="176"/>
      <c r="P278" s="176"/>
      <c r="Q278" s="176"/>
      <c r="R278" s="176"/>
      <c r="S278" s="176"/>
      <c r="T278" s="176"/>
      <c r="U278" s="176"/>
    </row>
    <row r="279" spans="3:21">
      <c r="C279" s="176"/>
      <c r="D279" s="176"/>
      <c r="E279" s="176"/>
      <c r="F279" s="176"/>
      <c r="G279" s="176"/>
      <c r="H279" s="176"/>
      <c r="I279" s="176"/>
      <c r="J279" s="176"/>
      <c r="K279" s="176"/>
      <c r="L279" s="176"/>
      <c r="M279" s="176"/>
      <c r="N279" s="176"/>
      <c r="O279" s="176"/>
      <c r="P279" s="176"/>
      <c r="Q279" s="176"/>
      <c r="R279" s="176"/>
      <c r="S279" s="176"/>
      <c r="T279" s="176"/>
      <c r="U279" s="176"/>
    </row>
    <row r="280" spans="3:21">
      <c r="C280" s="176"/>
      <c r="D280" s="176"/>
      <c r="E280" s="176"/>
      <c r="F280" s="176"/>
      <c r="G280" s="176"/>
      <c r="H280" s="176"/>
      <c r="I280" s="176"/>
      <c r="J280" s="176"/>
      <c r="K280" s="176"/>
      <c r="L280" s="176"/>
      <c r="M280" s="176"/>
      <c r="N280" s="176"/>
      <c r="O280" s="176"/>
      <c r="P280" s="176"/>
      <c r="Q280" s="176"/>
      <c r="R280" s="176"/>
      <c r="S280" s="176"/>
      <c r="T280" s="176"/>
      <c r="U280" s="176"/>
    </row>
    <row r="281" spans="3:21">
      <c r="C281" s="176"/>
      <c r="D281" s="176"/>
      <c r="E281" s="176"/>
      <c r="F281" s="176"/>
      <c r="G281" s="176"/>
      <c r="H281" s="176"/>
      <c r="I281" s="176"/>
      <c r="J281" s="176"/>
      <c r="K281" s="176"/>
      <c r="L281" s="176"/>
      <c r="M281" s="176"/>
      <c r="N281" s="176"/>
      <c r="O281" s="176"/>
      <c r="P281" s="176"/>
      <c r="Q281" s="176"/>
      <c r="R281" s="176"/>
      <c r="S281" s="176"/>
      <c r="T281" s="176"/>
      <c r="U281" s="176"/>
    </row>
    <row r="282" spans="3:21">
      <c r="C282" s="176"/>
      <c r="D282" s="176"/>
      <c r="E282" s="176"/>
      <c r="F282" s="176"/>
      <c r="G282" s="176"/>
      <c r="H282" s="176"/>
      <c r="I282" s="176"/>
      <c r="J282" s="176"/>
      <c r="K282" s="176"/>
      <c r="L282" s="176"/>
      <c r="M282" s="176"/>
      <c r="N282" s="176"/>
      <c r="O282" s="176"/>
      <c r="P282" s="176"/>
      <c r="Q282" s="176"/>
      <c r="R282" s="176"/>
      <c r="S282" s="176"/>
      <c r="T282" s="176"/>
      <c r="U282" s="176"/>
    </row>
    <row r="283" spans="3:21">
      <c r="C283" s="176"/>
      <c r="D283" s="176"/>
      <c r="E283" s="176"/>
      <c r="F283" s="176"/>
      <c r="G283" s="176"/>
      <c r="H283" s="176"/>
      <c r="I283" s="176"/>
      <c r="J283" s="176"/>
      <c r="K283" s="176"/>
      <c r="L283" s="176"/>
      <c r="M283" s="176"/>
      <c r="N283" s="176"/>
      <c r="O283" s="176"/>
      <c r="P283" s="176"/>
      <c r="Q283" s="176"/>
      <c r="R283" s="176"/>
      <c r="S283" s="176"/>
      <c r="T283" s="176"/>
      <c r="U283" s="176"/>
    </row>
    <row r="284" spans="3:21">
      <c r="C284" s="176"/>
      <c r="D284" s="176"/>
      <c r="E284" s="176"/>
      <c r="F284" s="176"/>
      <c r="G284" s="176"/>
      <c r="H284" s="176"/>
      <c r="I284" s="176"/>
      <c r="J284" s="176"/>
      <c r="K284" s="176"/>
      <c r="L284" s="176"/>
      <c r="M284" s="176"/>
      <c r="N284" s="176"/>
      <c r="O284" s="176"/>
      <c r="P284" s="176"/>
      <c r="Q284" s="176"/>
      <c r="R284" s="176"/>
      <c r="S284" s="176"/>
      <c r="T284" s="176"/>
      <c r="U284" s="176"/>
    </row>
    <row r="285" spans="3:21">
      <c r="C285" s="176"/>
      <c r="D285" s="176"/>
      <c r="E285" s="176"/>
      <c r="F285" s="176"/>
      <c r="G285" s="176"/>
      <c r="H285" s="176"/>
      <c r="I285" s="176"/>
      <c r="J285" s="176"/>
      <c r="K285" s="176"/>
      <c r="L285" s="176"/>
      <c r="M285" s="176"/>
      <c r="N285" s="176"/>
      <c r="O285" s="176"/>
      <c r="P285" s="176"/>
      <c r="Q285" s="176"/>
      <c r="R285" s="176"/>
      <c r="S285" s="176"/>
      <c r="T285" s="176"/>
      <c r="U285" s="176"/>
    </row>
    <row r="286" spans="3:21">
      <c r="C286" s="176"/>
      <c r="D286" s="176"/>
      <c r="E286" s="176"/>
      <c r="F286" s="176"/>
      <c r="G286" s="176"/>
      <c r="H286" s="176"/>
      <c r="I286" s="176"/>
      <c r="J286" s="176"/>
      <c r="K286" s="176"/>
      <c r="L286" s="176"/>
      <c r="M286" s="176"/>
      <c r="N286" s="176"/>
      <c r="O286" s="176"/>
      <c r="P286" s="176"/>
      <c r="Q286" s="176"/>
      <c r="R286" s="176"/>
      <c r="S286" s="176"/>
      <c r="T286" s="176"/>
      <c r="U286" s="176"/>
    </row>
    <row r="287" spans="3:21">
      <c r="C287" s="176"/>
      <c r="D287" s="176"/>
      <c r="E287" s="176"/>
      <c r="F287" s="176"/>
      <c r="G287" s="176"/>
      <c r="H287" s="176"/>
      <c r="I287" s="176"/>
      <c r="J287" s="176"/>
      <c r="K287" s="176"/>
      <c r="L287" s="176"/>
      <c r="M287" s="176"/>
      <c r="N287" s="176"/>
      <c r="O287" s="176"/>
      <c r="P287" s="176"/>
      <c r="Q287" s="176"/>
      <c r="R287" s="176"/>
      <c r="S287" s="176"/>
      <c r="T287" s="176"/>
      <c r="U287" s="176"/>
    </row>
    <row r="288" spans="3:21">
      <c r="C288" s="176"/>
      <c r="D288" s="176"/>
      <c r="E288" s="176"/>
      <c r="F288" s="176"/>
      <c r="G288" s="176"/>
      <c r="H288" s="176"/>
      <c r="I288" s="176"/>
      <c r="J288" s="176"/>
      <c r="K288" s="176"/>
      <c r="L288" s="176"/>
      <c r="M288" s="176"/>
      <c r="N288" s="176"/>
      <c r="O288" s="176"/>
      <c r="P288" s="176"/>
      <c r="Q288" s="176"/>
      <c r="R288" s="176"/>
      <c r="S288" s="176"/>
      <c r="T288" s="176"/>
      <c r="U288" s="176"/>
    </row>
    <row r="289" spans="3:21">
      <c r="C289" s="176"/>
      <c r="D289" s="176"/>
      <c r="E289" s="176"/>
      <c r="F289" s="176"/>
      <c r="G289" s="176"/>
      <c r="H289" s="176"/>
      <c r="I289" s="176"/>
      <c r="J289" s="176"/>
      <c r="K289" s="176"/>
      <c r="L289" s="176"/>
      <c r="M289" s="176"/>
      <c r="N289" s="176"/>
      <c r="O289" s="176"/>
      <c r="P289" s="176"/>
      <c r="Q289" s="176"/>
      <c r="R289" s="176"/>
      <c r="S289" s="176"/>
      <c r="T289" s="176"/>
      <c r="U289" s="176"/>
    </row>
    <row r="290" spans="3:21">
      <c r="C290" s="176"/>
      <c r="D290" s="176"/>
      <c r="E290" s="176"/>
      <c r="F290" s="176"/>
      <c r="G290" s="176"/>
      <c r="H290" s="176"/>
      <c r="I290" s="176"/>
      <c r="J290" s="176"/>
      <c r="K290" s="176"/>
      <c r="L290" s="176"/>
      <c r="M290" s="176"/>
      <c r="N290" s="176"/>
      <c r="O290" s="176"/>
      <c r="P290" s="176"/>
      <c r="Q290" s="176"/>
      <c r="R290" s="176"/>
      <c r="S290" s="176"/>
      <c r="T290" s="176"/>
      <c r="U290" s="176"/>
    </row>
    <row r="291" spans="3:21">
      <c r="C291" s="176"/>
      <c r="D291" s="176"/>
      <c r="E291" s="176"/>
      <c r="F291" s="176"/>
      <c r="G291" s="176"/>
      <c r="H291" s="176"/>
      <c r="I291" s="176"/>
      <c r="J291" s="176"/>
      <c r="K291" s="176"/>
      <c r="L291" s="176"/>
      <c r="M291" s="176"/>
      <c r="N291" s="176"/>
      <c r="O291" s="176"/>
      <c r="P291" s="176"/>
      <c r="Q291" s="176"/>
      <c r="R291" s="176"/>
      <c r="S291" s="176"/>
      <c r="T291" s="176"/>
      <c r="U291" s="176"/>
    </row>
    <row r="292" spans="3:21">
      <c r="C292" s="176"/>
      <c r="D292" s="176"/>
      <c r="E292" s="176"/>
      <c r="F292" s="176"/>
      <c r="G292" s="176"/>
      <c r="H292" s="176"/>
      <c r="I292" s="176"/>
      <c r="J292" s="176"/>
      <c r="K292" s="176"/>
      <c r="L292" s="176"/>
      <c r="M292" s="176"/>
      <c r="N292" s="176"/>
      <c r="O292" s="176"/>
      <c r="P292" s="176"/>
      <c r="Q292" s="176"/>
      <c r="R292" s="176"/>
      <c r="S292" s="176"/>
      <c r="T292" s="176"/>
      <c r="U292" s="176"/>
    </row>
    <row r="293" spans="3:21">
      <c r="C293" s="176"/>
      <c r="D293" s="176"/>
      <c r="E293" s="176"/>
      <c r="F293" s="176"/>
      <c r="G293" s="176"/>
      <c r="H293" s="176"/>
      <c r="I293" s="176"/>
      <c r="J293" s="176"/>
      <c r="K293" s="176"/>
      <c r="L293" s="176"/>
      <c r="M293" s="176"/>
      <c r="N293" s="176"/>
      <c r="O293" s="176"/>
      <c r="P293" s="176"/>
      <c r="Q293" s="176"/>
      <c r="R293" s="176"/>
      <c r="S293" s="176"/>
      <c r="T293" s="176"/>
      <c r="U293" s="176"/>
    </row>
    <row r="294" spans="3:21">
      <c r="C294" s="176"/>
      <c r="D294" s="176"/>
      <c r="E294" s="176"/>
      <c r="F294" s="176"/>
      <c r="G294" s="176"/>
      <c r="H294" s="176"/>
      <c r="I294" s="176"/>
      <c r="J294" s="176"/>
      <c r="K294" s="176"/>
      <c r="L294" s="176"/>
      <c r="M294" s="176"/>
      <c r="N294" s="176"/>
      <c r="O294" s="176"/>
      <c r="P294" s="176"/>
      <c r="Q294" s="176"/>
      <c r="R294" s="176"/>
      <c r="S294" s="176"/>
      <c r="T294" s="176"/>
      <c r="U294" s="176"/>
    </row>
    <row r="295" spans="3:21">
      <c r="C295" s="176"/>
      <c r="D295" s="176"/>
      <c r="E295" s="176"/>
      <c r="F295" s="176"/>
      <c r="G295" s="176"/>
      <c r="H295" s="176"/>
      <c r="I295" s="176"/>
      <c r="J295" s="176"/>
      <c r="K295" s="176"/>
      <c r="L295" s="176"/>
      <c r="M295" s="176"/>
      <c r="N295" s="176"/>
      <c r="O295" s="176"/>
      <c r="P295" s="176"/>
      <c r="Q295" s="176"/>
      <c r="R295" s="176"/>
      <c r="S295" s="176"/>
      <c r="T295" s="176"/>
      <c r="U295" s="176"/>
    </row>
    <row r="296" spans="3:21">
      <c r="C296" s="176"/>
      <c r="D296" s="176"/>
      <c r="E296" s="176"/>
      <c r="F296" s="176"/>
      <c r="G296" s="176"/>
      <c r="H296" s="176"/>
      <c r="I296" s="176"/>
      <c r="J296" s="176"/>
      <c r="K296" s="176"/>
      <c r="L296" s="176"/>
      <c r="M296" s="176"/>
      <c r="N296" s="176"/>
      <c r="O296" s="176"/>
      <c r="P296" s="176"/>
      <c r="Q296" s="176"/>
      <c r="R296" s="176"/>
      <c r="S296" s="176"/>
      <c r="T296" s="176"/>
      <c r="U296" s="176"/>
    </row>
    <row r="297" spans="3:21">
      <c r="C297" s="176"/>
      <c r="D297" s="176"/>
      <c r="E297" s="176"/>
      <c r="F297" s="176"/>
      <c r="G297" s="176"/>
      <c r="H297" s="176"/>
      <c r="I297" s="176"/>
      <c r="J297" s="176"/>
      <c r="K297" s="176"/>
      <c r="L297" s="176"/>
      <c r="M297" s="176"/>
      <c r="N297" s="176"/>
    </row>
    <row r="298" spans="3:21">
      <c r="C298" s="176"/>
      <c r="D298" s="176"/>
      <c r="E298" s="176"/>
      <c r="F298" s="176"/>
      <c r="G298" s="176"/>
      <c r="H298" s="176"/>
      <c r="I298" s="176"/>
      <c r="J298" s="176"/>
      <c r="K298" s="176"/>
      <c r="L298" s="176"/>
      <c r="M298" s="176"/>
      <c r="N298" s="176"/>
    </row>
    <row r="299" spans="3:21">
      <c r="C299" s="176"/>
      <c r="D299" s="176"/>
      <c r="E299" s="176"/>
      <c r="F299" s="176"/>
      <c r="G299" s="176"/>
      <c r="H299" s="176"/>
      <c r="I299" s="176"/>
      <c r="J299" s="176"/>
      <c r="K299" s="176"/>
      <c r="L299" s="176"/>
      <c r="M299" s="176"/>
      <c r="N299" s="176"/>
    </row>
    <row r="300" spans="3:21">
      <c r="C300" s="176"/>
      <c r="D300" s="176"/>
      <c r="E300" s="176"/>
      <c r="F300" s="176"/>
      <c r="G300" s="176"/>
      <c r="H300" s="176"/>
      <c r="I300" s="176"/>
      <c r="J300" s="176"/>
      <c r="K300" s="176"/>
      <c r="L300" s="176"/>
      <c r="M300" s="176"/>
      <c r="N300" s="176"/>
    </row>
    <row r="301" spans="3:21">
      <c r="C301" s="176"/>
      <c r="D301" s="176"/>
      <c r="E301" s="176"/>
      <c r="F301" s="176"/>
      <c r="G301" s="176"/>
      <c r="H301" s="176"/>
      <c r="I301" s="176"/>
      <c r="J301" s="176"/>
      <c r="K301" s="176"/>
      <c r="L301" s="176"/>
      <c r="M301" s="176"/>
      <c r="N301" s="176"/>
    </row>
    <row r="302" spans="3:21">
      <c r="C302" s="176"/>
      <c r="D302" s="176"/>
      <c r="E302" s="176"/>
      <c r="F302" s="176"/>
      <c r="G302" s="176"/>
      <c r="H302" s="176"/>
      <c r="I302" s="176"/>
      <c r="J302" s="176"/>
      <c r="K302" s="176"/>
      <c r="L302" s="176"/>
      <c r="M302" s="176"/>
      <c r="N302" s="176"/>
    </row>
    <row r="303" spans="3:21">
      <c r="C303" s="176"/>
      <c r="D303" s="176"/>
      <c r="E303" s="176"/>
      <c r="F303" s="176"/>
      <c r="G303" s="176"/>
      <c r="H303" s="176"/>
      <c r="I303" s="176"/>
      <c r="J303" s="176"/>
      <c r="K303" s="176"/>
      <c r="L303" s="176"/>
      <c r="M303" s="176"/>
      <c r="N303" s="176"/>
    </row>
    <row r="304" spans="3:21">
      <c r="C304" s="176"/>
      <c r="D304" s="176"/>
      <c r="E304" s="176"/>
      <c r="F304" s="176"/>
      <c r="G304" s="176"/>
      <c r="H304" s="176"/>
      <c r="I304" s="176"/>
      <c r="J304" s="176"/>
      <c r="K304" s="176"/>
      <c r="L304" s="176"/>
      <c r="M304" s="176"/>
      <c r="N304" s="176"/>
    </row>
  </sheetData>
  <mergeCells count="16">
    <mergeCell ref="C154:N154"/>
    <mergeCell ref="C155:N155"/>
    <mergeCell ref="C156:N156"/>
    <mergeCell ref="C157:N157"/>
    <mergeCell ref="C106:N106"/>
    <mergeCell ref="C107:N107"/>
    <mergeCell ref="C150:N150"/>
    <mergeCell ref="C151:N151"/>
    <mergeCell ref="C152:N152"/>
    <mergeCell ref="C153:N153"/>
    <mergeCell ref="C105:N105"/>
    <mergeCell ref="C100:N100"/>
    <mergeCell ref="C101:N101"/>
    <mergeCell ref="C102:N102"/>
    <mergeCell ref="C103:N103"/>
    <mergeCell ref="C104:N104"/>
  </mergeCells>
  <printOptions horizontalCentered="1"/>
  <pageMargins left="0.32" right="0.3" top="0.77" bottom="0.75" header="0.5" footer="0.5"/>
  <pageSetup scale="50" fitToHeight="0" orientation="landscape" verticalDpi="300" r:id="rId1"/>
  <headerFooter alignWithMargins="0">
    <oddFooter>&amp;RV33
EFF 04.18.18</oddFooter>
  </headerFooter>
  <rowBreaks count="2" manualBreakCount="2">
    <brk id="57" max="13" man="1"/>
    <brk id="10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view="pageBreakPreview" zoomScale="80" zoomScaleNormal="90" zoomScaleSheetLayoutView="80" workbookViewId="0"/>
  </sheetViews>
  <sheetFormatPr defaultColWidth="9.21875" defaultRowHeight="15"/>
  <cols>
    <col min="1" max="2" width="9.21875" style="259"/>
    <col min="3" max="3" width="16.33203125" style="259" customWidth="1"/>
    <col min="4" max="4" width="9.21875" style="259"/>
    <col min="5" max="5" width="12" style="259" customWidth="1"/>
    <col min="6" max="6" width="15.6640625" style="259" customWidth="1"/>
    <col min="7" max="7" width="13.44140625" style="259" customWidth="1"/>
    <col min="8" max="8" width="23.88671875" style="259" customWidth="1"/>
    <col min="9" max="16384" width="9.21875" style="259"/>
  </cols>
  <sheetData>
    <row r="1" spans="1:8" ht="15.75">
      <c r="A1" s="267"/>
      <c r="B1" s="267"/>
      <c r="C1" s="268"/>
      <c r="D1" s="267"/>
      <c r="E1" s="267"/>
      <c r="F1" s="279"/>
      <c r="G1" s="283" t="s">
        <v>538</v>
      </c>
      <c r="H1" s="264"/>
    </row>
    <row r="2" spans="1:8" ht="15.75">
      <c r="A2" s="267"/>
      <c r="B2" s="267"/>
      <c r="C2" s="268"/>
      <c r="D2" s="267"/>
      <c r="E2" s="267"/>
      <c r="F2" s="267"/>
      <c r="G2" s="282" t="s">
        <v>870</v>
      </c>
      <c r="H2" s="264"/>
    </row>
    <row r="3" spans="1:8" ht="15.75">
      <c r="A3" s="267"/>
      <c r="B3" s="729" t="s">
        <v>537</v>
      </c>
      <c r="C3" s="729"/>
      <c r="D3" s="729"/>
      <c r="E3" s="729"/>
      <c r="F3" s="729"/>
      <c r="G3" s="729"/>
      <c r="H3" s="264"/>
    </row>
    <row r="4" spans="1:8" ht="15.75">
      <c r="A4" s="267"/>
      <c r="B4" s="729" t="s">
        <v>536</v>
      </c>
      <c r="C4" s="729"/>
      <c r="D4" s="729"/>
      <c r="E4" s="729"/>
      <c r="F4" s="729"/>
      <c r="G4" s="729"/>
      <c r="H4" s="264"/>
    </row>
    <row r="5" spans="1:8" ht="15.75">
      <c r="A5" s="267"/>
      <c r="B5" s="730" t="s">
        <v>502</v>
      </c>
      <c r="C5" s="730"/>
      <c r="D5" s="730"/>
      <c r="E5" s="730"/>
      <c r="F5" s="730"/>
      <c r="G5" s="730"/>
      <c r="H5" s="264"/>
    </row>
    <row r="6" spans="1:8" ht="15.75">
      <c r="A6" s="267"/>
      <c r="B6" s="267"/>
      <c r="C6" s="267"/>
      <c r="D6" s="267"/>
      <c r="E6" s="267"/>
      <c r="F6" s="267"/>
      <c r="G6" s="267"/>
      <c r="H6" s="264"/>
    </row>
    <row r="7" spans="1:8" ht="15.75">
      <c r="A7" s="267"/>
      <c r="B7" s="267"/>
      <c r="C7" s="267"/>
      <c r="D7" s="267"/>
      <c r="E7" s="267"/>
      <c r="F7" s="267"/>
      <c r="G7" s="267"/>
      <c r="H7" s="264"/>
    </row>
    <row r="8" spans="1:8" ht="15.75">
      <c r="A8" s="267"/>
      <c r="B8" s="267"/>
      <c r="C8" s="267"/>
      <c r="D8" s="267"/>
      <c r="E8" s="267"/>
      <c r="F8" s="267"/>
      <c r="G8" s="267"/>
      <c r="H8" s="264"/>
    </row>
    <row r="9" spans="1:8" ht="15.75">
      <c r="A9" s="267"/>
      <c r="B9" s="731" t="s">
        <v>535</v>
      </c>
      <c r="C9" s="731"/>
      <c r="D9" s="731"/>
      <c r="E9" s="731"/>
      <c r="F9" s="731"/>
      <c r="G9" s="731"/>
      <c r="H9" s="264"/>
    </row>
    <row r="10" spans="1:8" ht="15.75">
      <c r="A10" s="267"/>
      <c r="B10" s="281"/>
      <c r="C10" s="281"/>
      <c r="D10" s="281"/>
      <c r="E10" s="281"/>
      <c r="F10" s="281"/>
      <c r="G10" s="281"/>
      <c r="H10" s="264"/>
    </row>
    <row r="11" spans="1:8" ht="47.25">
      <c r="A11" s="267"/>
      <c r="B11" s="267"/>
      <c r="C11" s="267"/>
      <c r="D11" s="267"/>
      <c r="E11" s="267"/>
      <c r="F11" s="267"/>
      <c r="G11" s="279" t="s">
        <v>534</v>
      </c>
      <c r="H11" s="264"/>
    </row>
    <row r="12" spans="1:8" ht="15.75">
      <c r="A12" s="267"/>
      <c r="B12" s="267"/>
      <c r="C12" s="267"/>
      <c r="D12" s="279"/>
      <c r="E12" s="279"/>
      <c r="F12" s="279"/>
      <c r="G12" s="280" t="s">
        <v>533</v>
      </c>
      <c r="H12" s="264"/>
    </row>
    <row r="13" spans="1:8" ht="15.75">
      <c r="A13" s="263" t="s">
        <v>457</v>
      </c>
      <c r="B13" s="267" t="s">
        <v>532</v>
      </c>
      <c r="C13" s="267"/>
      <c r="D13" s="279"/>
      <c r="E13" s="279"/>
      <c r="F13" s="279"/>
      <c r="G13" s="279"/>
      <c r="H13" s="264"/>
    </row>
    <row r="14" spans="1:8" ht="15.75">
      <c r="A14" s="267"/>
      <c r="B14" s="267"/>
      <c r="C14" s="267"/>
      <c r="D14" s="279"/>
      <c r="E14" s="279"/>
      <c r="F14" s="279"/>
      <c r="G14" s="279"/>
      <c r="H14" s="264"/>
    </row>
    <row r="15" spans="1:8" ht="15.75">
      <c r="A15" s="275">
        <v>1</v>
      </c>
      <c r="B15" s="274">
        <v>301</v>
      </c>
      <c r="C15" s="267" t="s">
        <v>531</v>
      </c>
      <c r="D15" s="279"/>
      <c r="E15" s="279"/>
      <c r="F15" s="279"/>
      <c r="G15" s="273">
        <v>1.8499999999999999E-2</v>
      </c>
      <c r="H15" s="264"/>
    </row>
    <row r="16" spans="1:8" ht="15.75">
      <c r="A16" s="275">
        <v>2</v>
      </c>
      <c r="B16" s="274">
        <v>302</v>
      </c>
      <c r="C16" s="267" t="s">
        <v>530</v>
      </c>
      <c r="D16" s="268"/>
      <c r="E16" s="268"/>
      <c r="F16" s="268"/>
      <c r="G16" s="273">
        <v>1.8499999999999999E-2</v>
      </c>
      <c r="H16" s="264"/>
    </row>
    <row r="17" spans="1:8" ht="15.75">
      <c r="A17" s="275">
        <v>3</v>
      </c>
      <c r="B17" s="274">
        <v>303</v>
      </c>
      <c r="C17" s="278" t="s">
        <v>529</v>
      </c>
      <c r="D17" s="268"/>
      <c r="E17" s="268"/>
      <c r="F17" s="268"/>
      <c r="G17" s="273">
        <v>6.6699999999999995E-2</v>
      </c>
      <c r="H17" s="264"/>
    </row>
    <row r="18" spans="1:8" ht="15.75">
      <c r="A18" s="275" t="s">
        <v>528</v>
      </c>
      <c r="B18" s="274">
        <v>303.10000000000002</v>
      </c>
      <c r="C18" s="274" t="s">
        <v>527</v>
      </c>
      <c r="D18" s="268"/>
      <c r="E18" s="268"/>
      <c r="F18" s="268"/>
      <c r="G18" s="273" t="s">
        <v>526</v>
      </c>
      <c r="H18" s="267"/>
    </row>
    <row r="19" spans="1:8" ht="15.75">
      <c r="A19" s="276"/>
      <c r="B19" s="274" t="s">
        <v>525</v>
      </c>
      <c r="C19" s="278"/>
      <c r="D19" s="268"/>
      <c r="E19" s="268"/>
      <c r="F19" s="268"/>
      <c r="G19" s="277"/>
      <c r="H19" s="267"/>
    </row>
    <row r="20" spans="1:8" ht="15.75">
      <c r="A20" s="276"/>
      <c r="B20" s="267"/>
      <c r="C20" s="267"/>
      <c r="D20" s="268"/>
      <c r="E20" s="268"/>
      <c r="F20" s="268"/>
      <c r="G20" s="273"/>
      <c r="H20" s="264"/>
    </row>
    <row r="21" spans="1:8" ht="15.75">
      <c r="A21" s="275">
        <v>4</v>
      </c>
      <c r="B21" s="274">
        <v>350.2</v>
      </c>
      <c r="C21" s="267" t="s">
        <v>524</v>
      </c>
      <c r="D21" s="268"/>
      <c r="E21" s="268"/>
      <c r="F21" s="268"/>
      <c r="G21" s="273">
        <v>1.43E-2</v>
      </c>
      <c r="H21" s="264"/>
    </row>
    <row r="22" spans="1:8" ht="15.75">
      <c r="A22" s="275">
        <v>5</v>
      </c>
      <c r="B22" s="274">
        <v>352</v>
      </c>
      <c r="C22" s="267" t="s">
        <v>523</v>
      </c>
      <c r="D22" s="268"/>
      <c r="E22" s="268"/>
      <c r="F22" s="268"/>
      <c r="G22" s="273">
        <v>2.8199999999999999E-2</v>
      </c>
      <c r="H22" s="264"/>
    </row>
    <row r="23" spans="1:8" ht="15.75">
      <c r="A23" s="275">
        <v>6</v>
      </c>
      <c r="B23" s="274">
        <v>353</v>
      </c>
      <c r="C23" s="267" t="s">
        <v>522</v>
      </c>
      <c r="D23" s="268"/>
      <c r="E23" s="268"/>
      <c r="F23" s="268"/>
      <c r="G23" s="273">
        <v>2.69E-2</v>
      </c>
      <c r="H23" s="264"/>
    </row>
    <row r="24" spans="1:8" ht="15.75">
      <c r="A24" s="275">
        <v>7</v>
      </c>
      <c r="B24" s="274">
        <v>354</v>
      </c>
      <c r="C24" s="267" t="s">
        <v>521</v>
      </c>
      <c r="D24" s="268"/>
      <c r="E24" s="268"/>
      <c r="F24" s="268"/>
      <c r="G24" s="273">
        <v>1.67E-2</v>
      </c>
      <c r="H24" s="264"/>
    </row>
    <row r="25" spans="1:8" ht="15.75">
      <c r="A25" s="275">
        <v>8</v>
      </c>
      <c r="B25" s="274">
        <v>355</v>
      </c>
      <c r="C25" s="267" t="s">
        <v>520</v>
      </c>
      <c r="D25" s="268"/>
      <c r="E25" s="268"/>
      <c r="F25" s="268"/>
      <c r="G25" s="273">
        <v>2.2800000000000001E-2</v>
      </c>
      <c r="H25" s="264"/>
    </row>
    <row r="26" spans="1:8" ht="15.75">
      <c r="A26" s="275">
        <v>9</v>
      </c>
      <c r="B26" s="274">
        <v>356</v>
      </c>
      <c r="C26" s="267" t="s">
        <v>519</v>
      </c>
      <c r="D26" s="268"/>
      <c r="E26" s="268"/>
      <c r="F26" s="268"/>
      <c r="G26" s="273">
        <v>2.6100000000000002E-2</v>
      </c>
      <c r="H26" s="264"/>
    </row>
    <row r="27" spans="1:8" ht="15.75">
      <c r="A27" s="275">
        <v>10</v>
      </c>
      <c r="B27" s="274">
        <v>359</v>
      </c>
      <c r="C27" s="267" t="s">
        <v>518</v>
      </c>
      <c r="D27" s="268"/>
      <c r="E27" s="268"/>
      <c r="F27" s="268"/>
      <c r="G27" s="273">
        <v>1.43E-2</v>
      </c>
      <c r="H27" s="264"/>
    </row>
    <row r="28" spans="1:8" ht="15.75">
      <c r="A28" s="276"/>
      <c r="B28" s="267"/>
      <c r="C28" s="267"/>
      <c r="D28" s="268"/>
      <c r="E28" s="268"/>
      <c r="F28" s="268"/>
      <c r="G28" s="273"/>
      <c r="H28" s="264"/>
    </row>
    <row r="29" spans="1:8" ht="15.75">
      <c r="A29" s="276"/>
      <c r="B29" s="267" t="s">
        <v>517</v>
      </c>
      <c r="C29" s="267"/>
      <c r="D29" s="268"/>
      <c r="E29" s="268"/>
      <c r="F29" s="268"/>
      <c r="G29" s="273"/>
      <c r="H29" s="264"/>
    </row>
    <row r="30" spans="1:8" ht="15.75">
      <c r="A30" s="276"/>
      <c r="B30" s="267"/>
      <c r="C30" s="267"/>
      <c r="D30" s="268"/>
      <c r="E30" s="268"/>
      <c r="F30" s="268"/>
      <c r="G30" s="273"/>
      <c r="H30" s="264"/>
    </row>
    <row r="31" spans="1:8" ht="15.75">
      <c r="A31" s="275">
        <v>11</v>
      </c>
      <c r="B31" s="274">
        <v>391</v>
      </c>
      <c r="C31" s="267" t="s">
        <v>516</v>
      </c>
      <c r="D31" s="268"/>
      <c r="E31" s="268"/>
      <c r="F31" s="268"/>
      <c r="G31" s="273">
        <v>0.125</v>
      </c>
      <c r="H31" s="264"/>
    </row>
    <row r="32" spans="1:8" ht="15.75">
      <c r="A32" s="275">
        <v>12</v>
      </c>
      <c r="B32" s="274">
        <v>391.1</v>
      </c>
      <c r="C32" s="267" t="s">
        <v>515</v>
      </c>
      <c r="D32" s="268"/>
      <c r="E32" s="268"/>
      <c r="F32" s="268"/>
      <c r="G32" s="273">
        <v>0.125</v>
      </c>
      <c r="H32" s="264"/>
    </row>
    <row r="33" spans="1:8" ht="15.75">
      <c r="A33" s="275">
        <v>13</v>
      </c>
      <c r="B33" s="274">
        <v>392</v>
      </c>
      <c r="C33" s="267" t="s">
        <v>514</v>
      </c>
      <c r="D33" s="268"/>
      <c r="E33" s="268"/>
      <c r="F33" s="268"/>
      <c r="G33" s="273">
        <v>0.1</v>
      </c>
      <c r="H33" s="264"/>
    </row>
    <row r="34" spans="1:8" ht="15.75">
      <c r="A34" s="275">
        <v>14</v>
      </c>
      <c r="B34" s="274">
        <v>393</v>
      </c>
      <c r="C34" s="267" t="s">
        <v>513</v>
      </c>
      <c r="D34" s="268"/>
      <c r="E34" s="268"/>
      <c r="F34" s="268"/>
      <c r="G34" s="273">
        <v>0.125</v>
      </c>
      <c r="H34" s="264"/>
    </row>
    <row r="35" spans="1:8" ht="15.75">
      <c r="A35" s="275">
        <v>15</v>
      </c>
      <c r="B35" s="274">
        <v>397</v>
      </c>
      <c r="C35" s="267" t="s">
        <v>512</v>
      </c>
      <c r="D35" s="268"/>
      <c r="E35" s="268"/>
      <c r="F35" s="268"/>
      <c r="G35" s="273">
        <v>0.25</v>
      </c>
      <c r="H35" s="264"/>
    </row>
    <row r="36" spans="1:8" ht="15.75">
      <c r="A36" s="272"/>
      <c r="B36" s="267"/>
      <c r="C36" s="267"/>
      <c r="D36" s="268"/>
      <c r="E36" s="268"/>
      <c r="F36" s="268"/>
      <c r="G36" s="271"/>
      <c r="H36" s="264"/>
    </row>
    <row r="37" spans="1:8" ht="15.75">
      <c r="A37" s="270"/>
      <c r="B37" s="267"/>
      <c r="C37" s="267"/>
      <c r="D37" s="268"/>
      <c r="E37" s="268"/>
      <c r="F37" s="268"/>
      <c r="G37" s="268"/>
      <c r="H37" s="264"/>
    </row>
    <row r="38" spans="1:8" ht="15.75">
      <c r="A38" s="265"/>
      <c r="B38" s="269" t="s">
        <v>511</v>
      </c>
      <c r="C38" s="267"/>
      <c r="D38" s="268"/>
      <c r="E38" s="268"/>
      <c r="F38" s="268"/>
      <c r="G38" s="268"/>
      <c r="H38" s="264"/>
    </row>
    <row r="39" spans="1:8" ht="15.75">
      <c r="A39" s="265"/>
      <c r="B39" s="263" t="s">
        <v>114</v>
      </c>
      <c r="C39" s="732" t="s">
        <v>510</v>
      </c>
      <c r="D39" s="733"/>
      <c r="E39" s="733"/>
      <c r="F39" s="733"/>
      <c r="G39" s="733"/>
      <c r="H39" s="264"/>
    </row>
    <row r="40" spans="1:8" ht="15.75">
      <c r="A40" s="267"/>
      <c r="B40" s="266" t="s">
        <v>115</v>
      </c>
      <c r="C40" s="265" t="s">
        <v>509</v>
      </c>
      <c r="D40" s="265"/>
      <c r="E40" s="265"/>
      <c r="F40" s="265"/>
      <c r="G40" s="265"/>
      <c r="H40" s="264"/>
    </row>
    <row r="41" spans="1:8" ht="15.75">
      <c r="B41" s="263" t="s">
        <v>116</v>
      </c>
      <c r="C41" s="728" t="s">
        <v>508</v>
      </c>
      <c r="D41" s="728"/>
      <c r="E41" s="728"/>
      <c r="F41" s="728"/>
      <c r="G41" s="728"/>
      <c r="H41" s="262"/>
    </row>
    <row r="42" spans="1:8" ht="15.75">
      <c r="B42" s="260"/>
      <c r="C42" s="261"/>
      <c r="D42" s="260"/>
      <c r="E42" s="260"/>
      <c r="F42" s="260"/>
      <c r="G42" s="260"/>
    </row>
  </sheetData>
  <mergeCells count="6">
    <mergeCell ref="C41:G41"/>
    <mergeCell ref="B3:G3"/>
    <mergeCell ref="B4:G4"/>
    <mergeCell ref="B5:G5"/>
    <mergeCell ref="B9:G9"/>
    <mergeCell ref="C39:G39"/>
  </mergeCells>
  <pageMargins left="0.7" right="0.7" top="0.75" bottom="0.75" header="0.3" footer="0.3"/>
  <pageSetup scale="89"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5"/>
  <sheetViews>
    <sheetView view="pageBreakPreview" zoomScale="80" zoomScaleNormal="100" zoomScaleSheetLayoutView="80" workbookViewId="0"/>
  </sheetViews>
  <sheetFormatPr defaultColWidth="6.21875" defaultRowHeight="15"/>
  <cols>
    <col min="1" max="1" width="6.21875" style="285"/>
    <col min="2" max="2" width="19.88671875" style="284" customWidth="1"/>
    <col min="3" max="3" width="13" style="284" customWidth="1"/>
    <col min="4" max="9" width="10.77734375" style="284" customWidth="1"/>
    <col min="10" max="10" width="11.21875" style="284" customWidth="1"/>
    <col min="11" max="14" width="10.77734375" style="284" customWidth="1"/>
    <col min="15" max="16384" width="6.21875" style="284"/>
  </cols>
  <sheetData>
    <row r="1" spans="1:14">
      <c r="A1" s="375" t="s">
        <v>502</v>
      </c>
      <c r="C1" s="377"/>
      <c r="D1" s="377"/>
      <c r="E1" s="377"/>
      <c r="F1" s="377"/>
      <c r="G1" s="377"/>
      <c r="H1" s="377"/>
      <c r="I1" s="377"/>
      <c r="J1" s="377"/>
      <c r="K1" s="377"/>
      <c r="L1" s="377"/>
      <c r="N1" s="332" t="s">
        <v>503</v>
      </c>
    </row>
    <row r="2" spans="1:14" s="296" customFormat="1">
      <c r="A2" s="375" t="s">
        <v>653</v>
      </c>
    </row>
    <row r="3" spans="1:14">
      <c r="A3" s="378">
        <v>2023</v>
      </c>
      <c r="B3" s="378" t="s">
        <v>869</v>
      </c>
      <c r="C3" s="377"/>
      <c r="D3" s="377"/>
      <c r="E3" s="377"/>
      <c r="F3" s="377"/>
      <c r="G3" s="377"/>
      <c r="H3" s="377"/>
      <c r="I3" s="377"/>
      <c r="J3" s="377"/>
      <c r="K3" s="377"/>
      <c r="L3" s="377"/>
    </row>
    <row r="4" spans="1:14">
      <c r="C4" s="375"/>
      <c r="D4" s="375"/>
      <c r="E4" s="375"/>
      <c r="F4" s="375"/>
      <c r="G4" s="376"/>
      <c r="H4" s="376"/>
      <c r="I4" s="375"/>
      <c r="J4" s="375"/>
      <c r="K4" s="375"/>
      <c r="L4" s="375"/>
    </row>
    <row r="5" spans="1:14" s="287" customFormat="1">
      <c r="A5" s="374" t="s">
        <v>652</v>
      </c>
      <c r="C5" s="315"/>
      <c r="D5" s="290"/>
      <c r="E5" s="291"/>
      <c r="F5" s="315"/>
      <c r="G5" s="315"/>
      <c r="H5" s="290"/>
      <c r="I5" s="315"/>
      <c r="J5" s="314"/>
      <c r="L5" s="313"/>
    </row>
    <row r="6" spans="1:14" s="287" customFormat="1" ht="168" customHeight="1">
      <c r="A6" s="668">
        <v>1</v>
      </c>
      <c r="B6" s="735" t="s">
        <v>651</v>
      </c>
      <c r="C6" s="735"/>
      <c r="D6" s="735"/>
      <c r="E6" s="735"/>
      <c r="F6" s="735"/>
      <c r="G6" s="735"/>
      <c r="H6" s="735"/>
      <c r="I6" s="735"/>
      <c r="J6" s="735"/>
      <c r="K6" s="735"/>
      <c r="L6" s="735"/>
      <c r="M6" s="735"/>
      <c r="N6" s="735"/>
    </row>
    <row r="7" spans="1:14" ht="80.099999999999994" customHeight="1">
      <c r="A7" s="668">
        <f>A6+1</f>
        <v>2</v>
      </c>
      <c r="B7" s="742" t="s">
        <v>650</v>
      </c>
      <c r="C7" s="742"/>
      <c r="D7" s="742"/>
      <c r="E7" s="742"/>
      <c r="F7" s="742"/>
      <c r="G7" s="742"/>
      <c r="H7" s="742"/>
      <c r="I7" s="742"/>
      <c r="J7" s="742"/>
      <c r="K7" s="742"/>
      <c r="L7" s="742"/>
      <c r="M7" s="742"/>
      <c r="N7" s="742"/>
    </row>
    <row r="8" spans="1:14" ht="14.45" customHeight="1" thickBot="1">
      <c r="A8" s="668"/>
      <c r="B8" s="373"/>
      <c r="C8" s="372"/>
      <c r="D8" s="372"/>
      <c r="E8" s="372"/>
      <c r="F8" s="372"/>
      <c r="G8" s="372"/>
      <c r="H8" s="372"/>
      <c r="I8" s="372"/>
      <c r="J8" s="372"/>
      <c r="K8" s="372"/>
      <c r="L8" s="372"/>
      <c r="M8" s="372"/>
      <c r="N8" s="372"/>
    </row>
    <row r="9" spans="1:14">
      <c r="A9" s="668">
        <f>A7+1</f>
        <v>3</v>
      </c>
      <c r="B9" s="332" t="s">
        <v>649</v>
      </c>
    </row>
    <row r="10" spans="1:14">
      <c r="A10" s="668"/>
      <c r="B10" s="332"/>
      <c r="H10" s="287"/>
      <c r="I10" s="287"/>
      <c r="J10" s="287"/>
      <c r="K10" s="287"/>
    </row>
    <row r="11" spans="1:14" s="287" customFormat="1" ht="14.25">
      <c r="A11" s="668">
        <f>A9+1</f>
        <v>4</v>
      </c>
      <c r="B11" s="313" t="s">
        <v>571</v>
      </c>
      <c r="C11" s="313"/>
      <c r="E11" s="313" t="s">
        <v>7</v>
      </c>
      <c r="F11" s="371" t="s">
        <v>648</v>
      </c>
      <c r="G11" s="313"/>
      <c r="L11" s="313"/>
    </row>
    <row r="12" spans="1:14" s="287" customFormat="1">
      <c r="A12" s="668">
        <f>+A11+1</f>
        <v>5</v>
      </c>
      <c r="B12" s="291" t="s">
        <v>647</v>
      </c>
      <c r="C12" s="315"/>
      <c r="E12" s="339">
        <v>0</v>
      </c>
      <c r="F12" s="293"/>
      <c r="G12" s="292"/>
      <c r="H12" s="300"/>
      <c r="L12" s="313"/>
    </row>
    <row r="13" spans="1:14" s="287" customFormat="1">
      <c r="A13" s="668">
        <f>+A12+1</f>
        <v>6</v>
      </c>
      <c r="B13" s="291" t="s">
        <v>646</v>
      </c>
      <c r="C13" s="315"/>
      <c r="E13" s="339">
        <v>0</v>
      </c>
      <c r="F13" s="293"/>
      <c r="G13" s="292"/>
      <c r="H13" s="300"/>
      <c r="L13" s="313"/>
    </row>
    <row r="14" spans="1:14" s="287" customFormat="1" ht="15.75" thickBot="1">
      <c r="A14" s="668">
        <f>+A13+1</f>
        <v>7</v>
      </c>
      <c r="B14" s="314" t="s">
        <v>645</v>
      </c>
      <c r="C14" s="315"/>
      <c r="E14" s="297">
        <f>SUM(E12:E13)</f>
        <v>0</v>
      </c>
      <c r="F14" s="291" t="s">
        <v>644</v>
      </c>
      <c r="G14" s="315"/>
      <c r="L14" s="313"/>
    </row>
    <row r="15" spans="1:14" s="287" customFormat="1" ht="15.75" thickTop="1">
      <c r="A15" s="668"/>
      <c r="B15" s="314"/>
      <c r="C15" s="315"/>
      <c r="D15" s="290"/>
      <c r="E15" s="291"/>
      <c r="F15" s="315"/>
      <c r="G15" s="315"/>
      <c r="H15" s="290"/>
      <c r="I15" s="291"/>
      <c r="J15" s="315"/>
      <c r="K15" s="314"/>
      <c r="L15" s="313"/>
    </row>
    <row r="16" spans="1:14" s="287" customFormat="1" ht="29.1" customHeight="1">
      <c r="A16" s="668">
        <f>A14+1</f>
        <v>8</v>
      </c>
      <c r="B16" s="735" t="s">
        <v>643</v>
      </c>
      <c r="C16" s="735"/>
      <c r="D16" s="735"/>
      <c r="E16" s="735"/>
      <c r="F16" s="735"/>
      <c r="G16" s="735"/>
      <c r="H16" s="735"/>
      <c r="I16" s="735"/>
      <c r="J16" s="735"/>
      <c r="K16" s="735"/>
      <c r="L16" s="735"/>
      <c r="M16" s="735"/>
      <c r="N16" s="735"/>
    </row>
    <row r="17" spans="1:17" s="287" customFormat="1" ht="14.45" customHeight="1" thickBot="1">
      <c r="A17" s="668"/>
      <c r="B17" s="316"/>
      <c r="C17" s="316"/>
      <c r="D17" s="316"/>
      <c r="E17" s="316"/>
      <c r="F17" s="316"/>
      <c r="G17" s="316"/>
      <c r="H17" s="316"/>
      <c r="I17" s="316"/>
      <c r="J17" s="316"/>
      <c r="K17" s="316"/>
      <c r="L17" s="316"/>
      <c r="M17" s="316"/>
      <c r="N17" s="316"/>
    </row>
    <row r="18" spans="1:17" s="296" customFormat="1">
      <c r="A18" s="668">
        <f>A16+1</f>
        <v>9</v>
      </c>
      <c r="B18" s="332" t="s">
        <v>642</v>
      </c>
      <c r="E18" s="324"/>
      <c r="F18" s="324"/>
      <c r="G18" s="324"/>
      <c r="H18" s="324"/>
      <c r="I18" s="324"/>
      <c r="J18" s="324"/>
      <c r="K18" s="324"/>
      <c r="L18" s="331"/>
      <c r="O18" s="330"/>
      <c r="Q18" s="324"/>
    </row>
    <row r="19" spans="1:17" s="296" customFormat="1">
      <c r="A19" s="668"/>
      <c r="B19" s="332"/>
      <c r="E19" s="324"/>
      <c r="F19" s="324"/>
      <c r="G19" s="324"/>
      <c r="H19" s="324"/>
      <c r="I19" s="324"/>
      <c r="J19" s="324"/>
      <c r="K19" s="324"/>
      <c r="L19" s="331"/>
      <c r="O19" s="330"/>
      <c r="Q19" s="324"/>
    </row>
    <row r="20" spans="1:17" s="296" customFormat="1">
      <c r="A20" s="668"/>
      <c r="B20" s="311" t="s">
        <v>574</v>
      </c>
      <c r="C20" s="310" t="s">
        <v>573</v>
      </c>
      <c r="D20" s="309" t="s">
        <v>603</v>
      </c>
      <c r="E20" s="309" t="s">
        <v>602</v>
      </c>
      <c r="F20" s="309" t="s">
        <v>601</v>
      </c>
      <c r="G20" s="309" t="s">
        <v>600</v>
      </c>
      <c r="H20" s="324"/>
      <c r="I20" s="324"/>
      <c r="J20" s="324"/>
      <c r="K20" s="324"/>
      <c r="L20" s="331"/>
      <c r="O20" s="330"/>
      <c r="Q20" s="324"/>
    </row>
    <row r="21" spans="1:17" s="296" customFormat="1" ht="78.599999999999994" customHeight="1">
      <c r="A21" s="668">
        <f>+A18+1</f>
        <v>10</v>
      </c>
      <c r="E21" s="329" t="s">
        <v>641</v>
      </c>
      <c r="F21" s="370" t="s">
        <v>640</v>
      </c>
      <c r="G21" s="370" t="s">
        <v>639</v>
      </c>
      <c r="H21" s="370"/>
      <c r="L21" s="331"/>
      <c r="O21" s="330"/>
      <c r="Q21" s="324"/>
    </row>
    <row r="22" spans="1:17" s="296" customFormat="1">
      <c r="A22" s="668">
        <f>+A21+1</f>
        <v>11</v>
      </c>
      <c r="B22" s="344" t="s">
        <v>638</v>
      </c>
      <c r="C22" s="344"/>
      <c r="D22" s="344"/>
      <c r="E22" s="338">
        <f>H68</f>
        <v>0</v>
      </c>
      <c r="F22" s="369"/>
      <c r="G22" s="338">
        <f>E22*F22</f>
        <v>0</v>
      </c>
      <c r="H22" s="324"/>
      <c r="L22" s="331"/>
      <c r="O22" s="330"/>
      <c r="Q22" s="324"/>
    </row>
    <row r="23" spans="1:17" s="296" customFormat="1">
      <c r="A23" s="286" t="str">
        <f>A22&amp;"a"</f>
        <v>11a</v>
      </c>
      <c r="B23" s="344" t="s">
        <v>637</v>
      </c>
      <c r="C23" s="344"/>
      <c r="D23" s="344"/>
      <c r="E23" s="338">
        <f>K75</f>
        <v>0</v>
      </c>
      <c r="F23" s="369">
        <f>G75</f>
        <v>1</v>
      </c>
      <c r="G23" s="338">
        <f>E23*F23</f>
        <v>0</v>
      </c>
      <c r="H23" s="324"/>
      <c r="L23" s="331"/>
      <c r="O23" s="330"/>
      <c r="Q23" s="324"/>
    </row>
    <row r="24" spans="1:17" s="296" customFormat="1">
      <c r="A24" s="286" t="str">
        <f>A22&amp;"…"</f>
        <v>11…</v>
      </c>
      <c r="B24" s="342" t="s">
        <v>636</v>
      </c>
      <c r="C24" s="368"/>
      <c r="D24" s="368"/>
      <c r="E24" s="338">
        <v>0</v>
      </c>
      <c r="F24" s="340"/>
      <c r="G24" s="338">
        <v>0</v>
      </c>
      <c r="H24" s="324"/>
      <c r="L24" s="331"/>
      <c r="O24" s="330"/>
      <c r="Q24" s="324"/>
    </row>
    <row r="25" spans="1:17" s="296" customFormat="1" ht="15.75" thickBot="1">
      <c r="A25" s="668">
        <f>+A22+1</f>
        <v>12</v>
      </c>
      <c r="B25" s="296" t="s">
        <v>9</v>
      </c>
      <c r="C25" s="299" t="str">
        <f>"(sum of lines "&amp;A22&amp;"_)"</f>
        <v>(sum of lines 11_)</v>
      </c>
      <c r="E25" s="334">
        <f>SUM(E22:E24)</f>
        <v>0</v>
      </c>
      <c r="F25" s="291"/>
      <c r="G25" s="334">
        <f>SUM(G22:G24)</f>
        <v>0</v>
      </c>
      <c r="H25" s="324"/>
      <c r="L25" s="318"/>
      <c r="O25" s="330"/>
      <c r="Q25" s="324"/>
    </row>
    <row r="26" spans="1:17" s="296" customFormat="1" ht="60.75" thickTop="1">
      <c r="A26" s="668">
        <f>+A25+1</f>
        <v>13</v>
      </c>
      <c r="E26" s="367" t="s">
        <v>635</v>
      </c>
      <c r="F26" s="291"/>
      <c r="G26" s="367" t="s">
        <v>634</v>
      </c>
      <c r="H26" s="324"/>
      <c r="L26" s="318"/>
      <c r="O26" s="330"/>
      <c r="Q26" s="324"/>
    </row>
    <row r="27" spans="1:17" s="287" customFormat="1">
      <c r="A27" s="668"/>
      <c r="B27" s="315"/>
      <c r="C27" s="315"/>
      <c r="D27" s="315"/>
      <c r="E27" s="315"/>
      <c r="F27" s="315"/>
      <c r="G27" s="315"/>
      <c r="H27" s="315"/>
      <c r="I27" s="315"/>
      <c r="J27" s="315"/>
      <c r="K27" s="314"/>
      <c r="L27" s="314"/>
      <c r="M27" s="314"/>
      <c r="N27" s="314"/>
    </row>
    <row r="28" spans="1:17" s="287" customFormat="1" ht="15.6" customHeight="1">
      <c r="A28" s="286">
        <f>A26+1</f>
        <v>14</v>
      </c>
      <c r="B28" s="742" t="s">
        <v>633</v>
      </c>
      <c r="C28" s="742"/>
      <c r="D28" s="742"/>
      <c r="E28" s="742"/>
      <c r="F28" s="742"/>
      <c r="G28" s="742"/>
      <c r="H28" s="742"/>
      <c r="I28" s="742"/>
      <c r="J28" s="742"/>
      <c r="K28" s="742"/>
      <c r="L28" s="742"/>
      <c r="M28" s="314"/>
      <c r="N28" s="314"/>
    </row>
    <row r="29" spans="1:17" s="287" customFormat="1" ht="15.75" thickBot="1">
      <c r="A29" s="668"/>
      <c r="B29" s="366"/>
      <c r="C29" s="366"/>
      <c r="D29" s="366"/>
      <c r="E29" s="366"/>
      <c r="F29" s="366"/>
      <c r="G29" s="366"/>
      <c r="H29" s="366"/>
      <c r="I29" s="366"/>
      <c r="J29" s="366"/>
      <c r="K29" s="365"/>
      <c r="L29" s="365"/>
      <c r="M29" s="365"/>
      <c r="N29" s="365"/>
    </row>
    <row r="30" spans="1:17" s="287" customFormat="1">
      <c r="A30" s="668">
        <f>A28+1</f>
        <v>15</v>
      </c>
      <c r="B30" s="332" t="s">
        <v>632</v>
      </c>
      <c r="C30" s="315"/>
      <c r="D30" s="315"/>
      <c r="E30" s="315"/>
      <c r="F30" s="315"/>
      <c r="G30" s="315"/>
      <c r="H30" s="315"/>
      <c r="I30" s="315"/>
      <c r="J30" s="315"/>
      <c r="K30" s="314"/>
      <c r="L30" s="314"/>
      <c r="M30" s="314"/>
      <c r="N30" s="314"/>
    </row>
    <row r="31" spans="1:17" s="287" customFormat="1">
      <c r="A31" s="668"/>
      <c r="B31" s="332"/>
      <c r="C31" s="315"/>
      <c r="D31" s="315"/>
      <c r="E31" s="315"/>
      <c r="F31" s="315"/>
      <c r="G31" s="315"/>
      <c r="H31" s="315"/>
      <c r="I31" s="315"/>
      <c r="J31" s="315"/>
      <c r="K31" s="314"/>
      <c r="L31" s="314"/>
      <c r="M31" s="314"/>
      <c r="N31" s="314"/>
    </row>
    <row r="32" spans="1:17" s="296" customFormat="1">
      <c r="A32" s="668"/>
      <c r="B32" s="311" t="s">
        <v>574</v>
      </c>
      <c r="C32" s="310" t="s">
        <v>573</v>
      </c>
      <c r="D32" s="309" t="s">
        <v>603</v>
      </c>
      <c r="E32" s="309" t="s">
        <v>602</v>
      </c>
      <c r="F32" s="309" t="s">
        <v>601</v>
      </c>
      <c r="G32" s="309" t="s">
        <v>600</v>
      </c>
      <c r="H32" s="309" t="s">
        <v>599</v>
      </c>
      <c r="I32" s="309" t="s">
        <v>598</v>
      </c>
      <c r="J32" s="309" t="s">
        <v>597</v>
      </c>
      <c r="K32" s="364" t="s">
        <v>596</v>
      </c>
      <c r="L32" s="364"/>
      <c r="M32" s="364"/>
      <c r="N32" s="364"/>
      <c r="O32" s="309"/>
      <c r="P32" s="309"/>
      <c r="Q32" s="309"/>
    </row>
    <row r="33" spans="1:17" s="296" customFormat="1" ht="78.599999999999994" customHeight="1">
      <c r="A33" s="668">
        <f>+A30+1</f>
        <v>16</v>
      </c>
      <c r="B33" s="351" t="s">
        <v>617</v>
      </c>
      <c r="C33" s="672"/>
      <c r="D33" s="349"/>
      <c r="E33" s="353" t="s">
        <v>631</v>
      </c>
      <c r="F33" s="353" t="s">
        <v>630</v>
      </c>
      <c r="G33" s="353" t="s">
        <v>629</v>
      </c>
      <c r="H33" s="353" t="s">
        <v>628</v>
      </c>
      <c r="I33" s="353" t="s">
        <v>627</v>
      </c>
      <c r="J33" s="353" t="s">
        <v>626</v>
      </c>
      <c r="K33" s="351" t="s">
        <v>625</v>
      </c>
      <c r="L33" s="351"/>
      <c r="M33" s="351"/>
      <c r="N33" s="349"/>
      <c r="O33" s="363"/>
      <c r="P33" s="362"/>
      <c r="Q33" s="362"/>
    </row>
    <row r="34" spans="1:17" s="296" customFormat="1" ht="14.45" customHeight="1">
      <c r="A34" s="668">
        <f>+A33+1</f>
        <v>17</v>
      </c>
      <c r="B34" s="344" t="s">
        <v>609</v>
      </c>
      <c r="C34" s="344"/>
      <c r="D34" s="338"/>
      <c r="E34" s="338">
        <v>0</v>
      </c>
      <c r="F34" s="338">
        <v>0</v>
      </c>
      <c r="G34" s="338">
        <v>0</v>
      </c>
      <c r="H34" s="338">
        <v>0</v>
      </c>
      <c r="I34" s="343">
        <f>SUM(E34:H34)</f>
        <v>0</v>
      </c>
      <c r="J34" s="298"/>
      <c r="K34" s="348"/>
      <c r="L34" s="348"/>
      <c r="M34" s="348"/>
      <c r="N34" s="348"/>
      <c r="O34" s="361"/>
      <c r="P34" s="358"/>
      <c r="Q34" s="358"/>
    </row>
    <row r="35" spans="1:17" s="296" customFormat="1" ht="14.45" customHeight="1">
      <c r="A35" s="286" t="str">
        <f>A34&amp;"a"</f>
        <v>17a</v>
      </c>
      <c r="B35" s="298" t="s">
        <v>609</v>
      </c>
      <c r="C35" s="298"/>
      <c r="D35" s="339"/>
      <c r="E35" s="339">
        <v>0</v>
      </c>
      <c r="F35" s="338">
        <v>0</v>
      </c>
      <c r="G35" s="339">
        <v>0</v>
      </c>
      <c r="H35" s="339">
        <v>0</v>
      </c>
      <c r="I35" s="343">
        <f>SUM(E35:H35)</f>
        <v>0</v>
      </c>
      <c r="J35" s="298"/>
      <c r="K35" s="337"/>
      <c r="L35" s="337"/>
      <c r="M35" s="337"/>
      <c r="N35" s="337"/>
      <c r="O35" s="360"/>
      <c r="P35" s="318"/>
      <c r="Q35" s="318"/>
    </row>
    <row r="36" spans="1:17" s="296" customFormat="1" ht="14.45" customHeight="1">
      <c r="A36" s="286" t="str">
        <f>A34&amp;"b"</f>
        <v>17b</v>
      </c>
      <c r="B36" s="344" t="s">
        <v>609</v>
      </c>
      <c r="C36" s="344"/>
      <c r="D36" s="338"/>
      <c r="E36" s="338">
        <v>0</v>
      </c>
      <c r="F36" s="338">
        <v>0</v>
      </c>
      <c r="G36" s="338">
        <v>0</v>
      </c>
      <c r="H36" s="338">
        <v>0</v>
      </c>
      <c r="I36" s="343">
        <f>SUM(E36:H36)</f>
        <v>0</v>
      </c>
      <c r="J36" s="298"/>
      <c r="K36" s="359"/>
      <c r="L36" s="337"/>
      <c r="M36" s="337"/>
      <c r="N36" s="337"/>
      <c r="O36" s="358"/>
      <c r="P36" s="358"/>
      <c r="Q36" s="357"/>
    </row>
    <row r="37" spans="1:17" s="296" customFormat="1" ht="14.45" customHeight="1">
      <c r="A37" s="286" t="str">
        <f>A34&amp;"..."</f>
        <v>17...</v>
      </c>
      <c r="B37" s="342" t="s">
        <v>609</v>
      </c>
      <c r="C37" s="342"/>
      <c r="D37" s="341"/>
      <c r="E37" s="339">
        <v>0</v>
      </c>
      <c r="F37" s="339">
        <v>0</v>
      </c>
      <c r="G37" s="339">
        <v>0</v>
      </c>
      <c r="H37" s="339">
        <v>0</v>
      </c>
      <c r="I37" s="338">
        <f>SUM(E37:H37)</f>
        <v>0</v>
      </c>
      <c r="J37" s="359"/>
      <c r="K37" s="359"/>
      <c r="L37" s="359"/>
      <c r="M37" s="359"/>
      <c r="N37" s="359"/>
      <c r="O37" s="318"/>
      <c r="P37" s="318"/>
      <c r="Q37" s="318"/>
    </row>
    <row r="38" spans="1:17" s="296" customFormat="1" ht="14.45" customHeight="1" thickBot="1">
      <c r="A38" s="668">
        <f>+A34+1</f>
        <v>18</v>
      </c>
      <c r="B38" s="336" t="s">
        <v>610</v>
      </c>
      <c r="C38" s="299" t="str">
        <f>"(sum of lines "&amp;A34&amp;"_)"</f>
        <v>(sum of lines 17_)</v>
      </c>
      <c r="E38" s="356">
        <f>SUM(E34:E37)</f>
        <v>0</v>
      </c>
      <c r="F38" s="356">
        <f>SUM(F34:F37)</f>
        <v>0</v>
      </c>
      <c r="G38" s="356">
        <f>SUM(G34:G37)</f>
        <v>0</v>
      </c>
      <c r="H38" s="356">
        <f>SUM(H34:H37)</f>
        <v>0</v>
      </c>
      <c r="I38" s="356">
        <f>SUM(I34:I37)</f>
        <v>0</v>
      </c>
      <c r="O38" s="318"/>
      <c r="P38" s="318"/>
      <c r="Q38" s="318"/>
    </row>
    <row r="39" spans="1:17" s="296" customFormat="1" ht="14.45" customHeight="1" thickTop="1">
      <c r="A39" s="668">
        <f>+A38+1</f>
        <v>19</v>
      </c>
      <c r="B39" s="346"/>
      <c r="C39" s="346"/>
      <c r="E39" s="355" t="s">
        <v>624</v>
      </c>
      <c r="F39" s="318"/>
      <c r="G39" s="318"/>
      <c r="H39" s="318"/>
      <c r="I39" s="355" t="s">
        <v>624</v>
      </c>
      <c r="O39" s="318"/>
      <c r="P39" s="318"/>
      <c r="Q39" s="318"/>
    </row>
    <row r="40" spans="1:17" s="296" customFormat="1" ht="14.45" customHeight="1">
      <c r="A40" s="668"/>
      <c r="B40" s="346"/>
      <c r="C40" s="346"/>
      <c r="E40" s="318"/>
      <c r="F40" s="318"/>
      <c r="G40" s="318"/>
      <c r="O40" s="318"/>
      <c r="Q40" s="318"/>
    </row>
    <row r="41" spans="1:17" s="296" customFormat="1" ht="14.45" customHeight="1">
      <c r="A41" s="668">
        <f>A39+1</f>
        <v>20</v>
      </c>
      <c r="B41" s="344" t="s">
        <v>609</v>
      </c>
      <c r="C41" s="344"/>
      <c r="D41" s="338"/>
      <c r="E41" s="338">
        <v>0</v>
      </c>
      <c r="F41" s="338">
        <v>0</v>
      </c>
      <c r="G41" s="338">
        <v>0</v>
      </c>
      <c r="H41" s="338">
        <v>0</v>
      </c>
      <c r="I41" s="343">
        <f>SUM(E41:H41)</f>
        <v>0</v>
      </c>
      <c r="J41" s="298"/>
      <c r="K41" s="337"/>
      <c r="L41" s="337"/>
      <c r="M41" s="337"/>
      <c r="N41" s="337"/>
      <c r="O41" s="361"/>
      <c r="P41" s="358"/>
      <c r="Q41" s="357"/>
    </row>
    <row r="42" spans="1:17" s="296" customFormat="1" ht="14.45" customHeight="1">
      <c r="A42" s="286" t="str">
        <f>A41&amp;"a"</f>
        <v>20a</v>
      </c>
      <c r="B42" s="298" t="s">
        <v>609</v>
      </c>
      <c r="C42" s="298"/>
      <c r="D42" s="339"/>
      <c r="E42" s="339">
        <v>0</v>
      </c>
      <c r="F42" s="338">
        <v>0</v>
      </c>
      <c r="G42" s="338">
        <v>0</v>
      </c>
      <c r="H42" s="339">
        <v>0</v>
      </c>
      <c r="I42" s="343">
        <f>SUM(E42:H42)</f>
        <v>0</v>
      </c>
      <c r="J42" s="298"/>
      <c r="K42" s="337"/>
      <c r="L42" s="337"/>
      <c r="M42" s="337"/>
      <c r="N42" s="337"/>
      <c r="O42" s="360"/>
      <c r="P42" s="318"/>
      <c r="Q42" s="357"/>
    </row>
    <row r="43" spans="1:17" s="296" customFormat="1" ht="14.45" customHeight="1">
      <c r="A43" s="286" t="str">
        <f>A41&amp;"b"</f>
        <v>20b</v>
      </c>
      <c r="B43" s="344" t="s">
        <v>609</v>
      </c>
      <c r="C43" s="344"/>
      <c r="D43" s="338"/>
      <c r="E43" s="338">
        <v>0</v>
      </c>
      <c r="F43" s="338">
        <v>0</v>
      </c>
      <c r="G43" s="338">
        <v>0</v>
      </c>
      <c r="H43" s="338">
        <v>0</v>
      </c>
      <c r="I43" s="343">
        <f>SUM(E43:H43)</f>
        <v>0</v>
      </c>
      <c r="J43" s="298"/>
      <c r="K43" s="359"/>
      <c r="L43" s="337"/>
      <c r="M43" s="337"/>
      <c r="N43" s="337"/>
      <c r="O43" s="358"/>
      <c r="P43" s="358"/>
      <c r="Q43" s="357"/>
    </row>
    <row r="44" spans="1:17" s="296" customFormat="1" ht="14.45" customHeight="1">
      <c r="A44" s="286" t="str">
        <f>A41&amp;"..."</f>
        <v>20...</v>
      </c>
      <c r="B44" s="344" t="s">
        <v>609</v>
      </c>
      <c r="C44" s="344"/>
      <c r="D44" s="338"/>
      <c r="E44" s="338">
        <v>0</v>
      </c>
      <c r="F44" s="338">
        <v>0</v>
      </c>
      <c r="G44" s="338">
        <v>0</v>
      </c>
      <c r="H44" s="338">
        <v>0</v>
      </c>
      <c r="I44" s="338">
        <f>SUM(E44:H44)</f>
        <v>0</v>
      </c>
      <c r="J44" s="298"/>
      <c r="K44" s="359"/>
      <c r="L44" s="359"/>
      <c r="M44" s="359"/>
      <c r="N44" s="359"/>
      <c r="O44" s="358"/>
      <c r="P44" s="358"/>
      <c r="Q44" s="357"/>
    </row>
    <row r="45" spans="1:17" s="296" customFormat="1" ht="15.75" thickBot="1">
      <c r="A45" s="668">
        <f>A41+1</f>
        <v>21</v>
      </c>
      <c r="B45" s="336" t="s">
        <v>623</v>
      </c>
      <c r="C45" s="333" t="str">
        <f>"(sum of lines "&amp;A41&amp;"_)"</f>
        <v>(sum of lines 20_)</v>
      </c>
      <c r="D45" s="347"/>
      <c r="E45" s="356">
        <f>SUM(E41:E44)</f>
        <v>0</v>
      </c>
      <c r="F45" s="356">
        <f>SUM(F41:F44)</f>
        <v>0</v>
      </c>
      <c r="G45" s="356">
        <f>SUM(G41:G44)</f>
        <v>0</v>
      </c>
      <c r="H45" s="356">
        <f>SUM(H41:H44)</f>
        <v>0</v>
      </c>
      <c r="I45" s="356">
        <f>SUM(I41:I44)</f>
        <v>0</v>
      </c>
      <c r="O45" s="318"/>
      <c r="P45" s="318"/>
      <c r="Q45" s="318"/>
    </row>
    <row r="46" spans="1:17" s="296" customFormat="1" ht="15.75" thickTop="1">
      <c r="A46" s="668">
        <f>+A45+1</f>
        <v>22</v>
      </c>
      <c r="B46" s="346"/>
      <c r="C46" s="346"/>
      <c r="E46" s="355" t="s">
        <v>622</v>
      </c>
      <c r="F46" s="318"/>
      <c r="G46" s="318"/>
      <c r="H46" s="318"/>
      <c r="I46" s="355" t="s">
        <v>622</v>
      </c>
      <c r="O46" s="318"/>
      <c r="P46" s="318"/>
      <c r="Q46" s="318"/>
    </row>
    <row r="47" spans="1:17" s="287" customFormat="1" ht="14.45" customHeight="1">
      <c r="A47" s="668"/>
      <c r="B47" s="354"/>
      <c r="C47" s="354"/>
      <c r="D47" s="354"/>
      <c r="E47" s="354"/>
      <c r="F47" s="354"/>
      <c r="G47" s="354"/>
      <c r="H47" s="354"/>
      <c r="I47" s="354"/>
      <c r="J47" s="354"/>
      <c r="K47" s="354"/>
      <c r="L47" s="354"/>
      <c r="M47" s="354"/>
      <c r="N47" s="354"/>
    </row>
    <row r="48" spans="1:17" s="287" customFormat="1" ht="46.5" customHeight="1">
      <c r="A48" s="668">
        <f>+A46+1</f>
        <v>23</v>
      </c>
      <c r="B48" s="743" t="s">
        <v>621</v>
      </c>
      <c r="C48" s="743"/>
      <c r="D48" s="743"/>
      <c r="E48" s="743"/>
      <c r="F48" s="743"/>
      <c r="G48" s="743"/>
      <c r="H48" s="743"/>
      <c r="I48" s="743"/>
      <c r="J48" s="743"/>
      <c r="K48" s="743"/>
      <c r="L48" s="743"/>
      <c r="M48" s="743"/>
      <c r="N48" s="743"/>
    </row>
    <row r="49" spans="1:17" s="287" customFormat="1" ht="14.45" customHeight="1" thickBot="1">
      <c r="A49" s="668"/>
      <c r="B49" s="316"/>
      <c r="C49" s="316"/>
      <c r="D49" s="316"/>
      <c r="E49" s="316"/>
      <c r="F49" s="316"/>
      <c r="G49" s="316"/>
      <c r="H49" s="316"/>
      <c r="I49" s="316"/>
      <c r="J49" s="316"/>
      <c r="K49" s="316"/>
      <c r="L49" s="316"/>
      <c r="M49" s="316"/>
      <c r="N49" s="316"/>
    </row>
    <row r="50" spans="1:17" s="296" customFormat="1">
      <c r="A50" s="668">
        <f>A48+1</f>
        <v>24</v>
      </c>
      <c r="B50" s="332" t="s">
        <v>620</v>
      </c>
      <c r="C50" s="315"/>
      <c r="D50" s="315"/>
      <c r="E50" s="315"/>
      <c r="F50" s="315"/>
      <c r="G50" s="315"/>
      <c r="H50" s="324"/>
      <c r="I50" s="324"/>
      <c r="O50" s="330"/>
      <c r="Q50" s="324"/>
    </row>
    <row r="51" spans="1:17" s="296" customFormat="1" ht="57.95" customHeight="1">
      <c r="A51" s="668">
        <f>+A50+1</f>
        <v>25</v>
      </c>
      <c r="B51" s="744" t="s">
        <v>619</v>
      </c>
      <c r="C51" s="744"/>
      <c r="D51" s="744"/>
      <c r="E51" s="744"/>
      <c r="F51" s="744"/>
      <c r="G51" s="744"/>
      <c r="H51" s="744"/>
      <c r="I51" s="744"/>
      <c r="J51" s="744"/>
      <c r="K51" s="744"/>
      <c r="L51" s="744"/>
      <c r="M51" s="744"/>
      <c r="N51" s="744"/>
      <c r="O51" s="330"/>
      <c r="Q51" s="324"/>
    </row>
    <row r="52" spans="1:17" s="296" customFormat="1">
      <c r="A52" s="668"/>
      <c r="B52" s="669"/>
      <c r="C52" s="669"/>
      <c r="D52" s="669"/>
      <c r="E52" s="669"/>
      <c r="F52" s="669"/>
      <c r="G52" s="669"/>
      <c r="H52" s="669"/>
      <c r="I52" s="669"/>
      <c r="J52" s="669"/>
      <c r="K52" s="669"/>
      <c r="L52" s="669"/>
      <c r="N52" s="332" t="s">
        <v>459</v>
      </c>
      <c r="O52" s="330"/>
      <c r="Q52" s="324"/>
    </row>
    <row r="53" spans="1:17" s="296" customFormat="1">
      <c r="A53" s="668">
        <f>A51+1</f>
        <v>26</v>
      </c>
      <c r="B53" s="332" t="s">
        <v>618</v>
      </c>
      <c r="C53" s="315"/>
      <c r="D53" s="315"/>
      <c r="E53" s="315"/>
      <c r="F53" s="315"/>
      <c r="G53" s="315"/>
      <c r="H53" s="324"/>
      <c r="I53" s="324"/>
      <c r="O53" s="330"/>
      <c r="Q53" s="324"/>
    </row>
    <row r="54" spans="1:17" s="296" customFormat="1">
      <c r="A54" s="668"/>
      <c r="B54" s="311" t="s">
        <v>574</v>
      </c>
      <c r="C54" s="310" t="s">
        <v>573</v>
      </c>
      <c r="D54" s="309" t="s">
        <v>603</v>
      </c>
      <c r="E54" s="309" t="s">
        <v>602</v>
      </c>
      <c r="F54" s="309" t="s">
        <v>601</v>
      </c>
      <c r="G54" s="309" t="s">
        <v>600</v>
      </c>
      <c r="H54" s="309" t="s">
        <v>599</v>
      </c>
      <c r="I54" s="309" t="s">
        <v>598</v>
      </c>
      <c r="J54" s="309" t="s">
        <v>597</v>
      </c>
      <c r="K54" s="309" t="s">
        <v>596</v>
      </c>
      <c r="L54" s="309"/>
      <c r="O54" s="330"/>
      <c r="Q54" s="324"/>
    </row>
    <row r="55" spans="1:17" s="296" customFormat="1" ht="72">
      <c r="A55" s="668">
        <f>+A53+1</f>
        <v>27</v>
      </c>
      <c r="B55" s="351" t="s">
        <v>617</v>
      </c>
      <c r="C55" s="672"/>
      <c r="D55" s="349"/>
      <c r="E55" s="349"/>
      <c r="F55" s="353" t="s">
        <v>616</v>
      </c>
      <c r="G55" s="352" t="s">
        <v>615</v>
      </c>
      <c r="H55" s="352" t="s">
        <v>614</v>
      </c>
      <c r="I55" s="352" t="s">
        <v>613</v>
      </c>
      <c r="J55" s="352" t="s">
        <v>612</v>
      </c>
      <c r="K55" s="351" t="s">
        <v>611</v>
      </c>
      <c r="L55" s="350"/>
      <c r="M55" s="350"/>
      <c r="N55" s="349"/>
      <c r="O55" s="330"/>
      <c r="Q55" s="324"/>
    </row>
    <row r="56" spans="1:17" s="296" customFormat="1">
      <c r="A56" s="668">
        <f>+A55+1</f>
        <v>28</v>
      </c>
      <c r="B56" s="344" t="s">
        <v>609</v>
      </c>
      <c r="C56" s="344"/>
      <c r="D56" s="338"/>
      <c r="E56" s="338"/>
      <c r="F56" s="343">
        <f>G34</f>
        <v>0</v>
      </c>
      <c r="G56" s="338">
        <v>0</v>
      </c>
      <c r="H56" s="338">
        <v>0</v>
      </c>
      <c r="I56" s="338">
        <v>0</v>
      </c>
      <c r="J56" s="338">
        <v>0</v>
      </c>
      <c r="K56" s="348"/>
      <c r="L56" s="337"/>
      <c r="M56" s="337"/>
      <c r="N56" s="337"/>
      <c r="O56" s="330"/>
      <c r="Q56" s="324"/>
    </row>
    <row r="57" spans="1:17" s="296" customFormat="1">
      <c r="A57" s="286" t="str">
        <f>A56&amp;"a"</f>
        <v>28a</v>
      </c>
      <c r="B57" s="298" t="s">
        <v>609</v>
      </c>
      <c r="C57" s="298"/>
      <c r="D57" s="339"/>
      <c r="E57" s="338"/>
      <c r="F57" s="345">
        <f>G35</f>
        <v>0</v>
      </c>
      <c r="G57" s="338">
        <v>0</v>
      </c>
      <c r="H57" s="338">
        <v>0</v>
      </c>
      <c r="I57" s="338">
        <v>0</v>
      </c>
      <c r="J57" s="338">
        <v>0</v>
      </c>
      <c r="K57" s="337"/>
      <c r="L57" s="337"/>
      <c r="M57" s="337"/>
      <c r="N57" s="337"/>
      <c r="O57" s="330"/>
      <c r="Q57" s="324"/>
    </row>
    <row r="58" spans="1:17" s="296" customFormat="1">
      <c r="A58" s="286" t="str">
        <f>A56&amp;"b"</f>
        <v>28b</v>
      </c>
      <c r="B58" s="344" t="s">
        <v>609</v>
      </c>
      <c r="C58" s="344"/>
      <c r="D58" s="338"/>
      <c r="E58" s="338"/>
      <c r="F58" s="343">
        <f>G36</f>
        <v>0</v>
      </c>
      <c r="G58" s="338">
        <v>0</v>
      </c>
      <c r="H58" s="338">
        <v>0</v>
      </c>
      <c r="I58" s="338">
        <v>0</v>
      </c>
      <c r="J58" s="338">
        <v>0</v>
      </c>
      <c r="K58" s="337"/>
      <c r="L58" s="337"/>
      <c r="M58" s="337"/>
      <c r="N58" s="337"/>
      <c r="O58" s="330"/>
      <c r="Q58" s="324"/>
    </row>
    <row r="59" spans="1:17" s="296" customFormat="1">
      <c r="A59" s="286" t="str">
        <f>A56&amp;"..."</f>
        <v>28...</v>
      </c>
      <c r="B59" s="344" t="s">
        <v>609</v>
      </c>
      <c r="C59" s="344"/>
      <c r="D59" s="338"/>
      <c r="E59" s="338"/>
      <c r="F59" s="338">
        <f>G37</f>
        <v>0</v>
      </c>
      <c r="G59" s="338">
        <v>0</v>
      </c>
      <c r="H59" s="338">
        <v>0</v>
      </c>
      <c r="I59" s="338">
        <v>0</v>
      </c>
      <c r="J59" s="338">
        <v>0</v>
      </c>
      <c r="K59" s="337"/>
      <c r="L59" s="337"/>
      <c r="M59" s="337"/>
      <c r="N59" s="337"/>
      <c r="O59" s="330"/>
      <c r="Q59" s="324"/>
    </row>
    <row r="60" spans="1:17" s="296" customFormat="1">
      <c r="A60" s="668">
        <f>A56+1</f>
        <v>29</v>
      </c>
      <c r="B60" s="336" t="s">
        <v>610</v>
      </c>
      <c r="C60" s="333" t="str">
        <f>"(sum of lines "&amp;A56&amp;"_)"</f>
        <v>(sum of lines 28_)</v>
      </c>
      <c r="D60" s="347"/>
      <c r="E60" s="347"/>
      <c r="F60" s="335">
        <f>SUM(F56:F59)</f>
        <v>0</v>
      </c>
      <c r="G60" s="335">
        <f>SUM(G56:G59)</f>
        <v>0</v>
      </c>
      <c r="H60" s="335">
        <f>SUM(H56:H59)</f>
        <v>0</v>
      </c>
      <c r="I60" s="335">
        <f>SUM(I56:I59)</f>
        <v>0</v>
      </c>
      <c r="J60" s="335">
        <f>SUM(J56:J59)</f>
        <v>0</v>
      </c>
      <c r="O60" s="330"/>
      <c r="Q60" s="324"/>
    </row>
    <row r="61" spans="1:17" s="296" customFormat="1">
      <c r="A61" s="668"/>
      <c r="B61" s="346"/>
      <c r="C61" s="346"/>
      <c r="F61" s="318"/>
      <c r="G61" s="318"/>
      <c r="H61" s="318"/>
      <c r="O61" s="330"/>
      <c r="Q61" s="324"/>
    </row>
    <row r="62" spans="1:17" s="296" customFormat="1">
      <c r="A62" s="668">
        <f>+A60+1</f>
        <v>30</v>
      </c>
      <c r="B62" s="344" t="s">
        <v>609</v>
      </c>
      <c r="C62" s="344"/>
      <c r="D62" s="338"/>
      <c r="E62" s="338"/>
      <c r="F62" s="343">
        <f>G41</f>
        <v>0</v>
      </c>
      <c r="G62" s="338">
        <v>0</v>
      </c>
      <c r="H62" s="338">
        <v>0</v>
      </c>
      <c r="I62" s="338">
        <v>0</v>
      </c>
      <c r="J62" s="338">
        <v>0</v>
      </c>
      <c r="K62" s="337"/>
      <c r="L62" s="337"/>
      <c r="M62" s="337"/>
      <c r="N62" s="337"/>
      <c r="O62" s="330"/>
      <c r="Q62" s="324"/>
    </row>
    <row r="63" spans="1:17" s="296" customFormat="1">
      <c r="A63" s="286" t="str">
        <f>A62&amp;"a"</f>
        <v>30a</v>
      </c>
      <c r="B63" s="298" t="s">
        <v>609</v>
      </c>
      <c r="C63" s="298"/>
      <c r="D63" s="339"/>
      <c r="E63" s="338"/>
      <c r="F63" s="345">
        <f>G42</f>
        <v>0</v>
      </c>
      <c r="G63" s="338">
        <v>0</v>
      </c>
      <c r="H63" s="338">
        <v>0</v>
      </c>
      <c r="I63" s="338">
        <v>0</v>
      </c>
      <c r="J63" s="338">
        <v>0</v>
      </c>
      <c r="K63" s="337"/>
      <c r="L63" s="337"/>
      <c r="M63" s="337"/>
      <c r="N63" s="337"/>
      <c r="O63" s="330"/>
      <c r="Q63" s="324"/>
    </row>
    <row r="64" spans="1:17" s="296" customFormat="1">
      <c r="A64" s="286" t="str">
        <f>A62&amp;"b"</f>
        <v>30b</v>
      </c>
      <c r="B64" s="344" t="s">
        <v>609</v>
      </c>
      <c r="C64" s="344"/>
      <c r="D64" s="338"/>
      <c r="E64" s="338"/>
      <c r="F64" s="343">
        <f>G43</f>
        <v>0</v>
      </c>
      <c r="G64" s="338">
        <v>0</v>
      </c>
      <c r="H64" s="338">
        <v>0</v>
      </c>
      <c r="I64" s="338">
        <v>0</v>
      </c>
      <c r="J64" s="338">
        <v>0</v>
      </c>
      <c r="K64" s="337"/>
      <c r="L64" s="337"/>
      <c r="M64" s="337"/>
      <c r="N64" s="337"/>
      <c r="O64" s="330"/>
      <c r="Q64" s="324"/>
    </row>
    <row r="65" spans="1:17" s="296" customFormat="1">
      <c r="A65" s="286" t="str">
        <f>A62&amp;"..."</f>
        <v>30...</v>
      </c>
      <c r="B65" s="342" t="s">
        <v>609</v>
      </c>
      <c r="C65" s="342"/>
      <c r="D65" s="341"/>
      <c r="E65" s="340"/>
      <c r="F65" s="339">
        <v>0</v>
      </c>
      <c r="G65" s="339">
        <v>0</v>
      </c>
      <c r="H65" s="339">
        <v>0</v>
      </c>
      <c r="I65" s="338">
        <v>0</v>
      </c>
      <c r="J65" s="338">
        <v>0</v>
      </c>
      <c r="K65" s="337"/>
      <c r="L65" s="337"/>
      <c r="M65" s="337"/>
      <c r="N65" s="337"/>
      <c r="O65" s="330"/>
      <c r="Q65" s="324"/>
    </row>
    <row r="66" spans="1:17" s="296" customFormat="1">
      <c r="A66" s="668">
        <f>A62+1</f>
        <v>31</v>
      </c>
      <c r="B66" s="336" t="s">
        <v>608</v>
      </c>
      <c r="C66" s="333" t="str">
        <f>"(sum of lines "&amp;A62&amp;"_)"</f>
        <v>(sum of lines 30_)</v>
      </c>
      <c r="F66" s="335">
        <f>SUM(F62:F65)</f>
        <v>0</v>
      </c>
      <c r="G66" s="335">
        <f>SUM(G62:G65)</f>
        <v>0</v>
      </c>
      <c r="H66" s="335">
        <f>SUM(H62:H65)</f>
        <v>0</v>
      </c>
      <c r="I66" s="335">
        <f>SUM(I62:I65)</f>
        <v>0</v>
      </c>
      <c r="J66" s="335">
        <f>SUM(J62:J65)</f>
        <v>0</v>
      </c>
      <c r="O66" s="330"/>
      <c r="Q66" s="324"/>
    </row>
    <row r="67" spans="1:17" s="296" customFormat="1" ht="15.75" thickBot="1">
      <c r="A67" s="668">
        <f>+A66+1</f>
        <v>32</v>
      </c>
      <c r="B67" s="296" t="s">
        <v>607</v>
      </c>
      <c r="E67" s="333" t="str">
        <f>"(sum of lines "&amp;A60&amp;" &amp; "&amp;A66&amp;")"</f>
        <v>(sum of lines 29 &amp; 31)</v>
      </c>
      <c r="F67" s="334">
        <f>F60+F66</f>
        <v>0</v>
      </c>
      <c r="G67" s="334">
        <f>G60+G66</f>
        <v>0</v>
      </c>
      <c r="H67" s="334">
        <f>H60+H66</f>
        <v>0</v>
      </c>
      <c r="I67" s="334">
        <f>I60+I66</f>
        <v>0</v>
      </c>
      <c r="J67" s="334">
        <f>J60+J66</f>
        <v>0</v>
      </c>
      <c r="O67" s="330"/>
      <c r="Q67" s="324"/>
    </row>
    <row r="68" spans="1:17" s="296" customFormat="1" ht="15.75" thickTop="1">
      <c r="A68" s="668">
        <f>+A67+1</f>
        <v>33</v>
      </c>
      <c r="B68" s="296" t="s">
        <v>606</v>
      </c>
      <c r="D68" s="299"/>
      <c r="E68" s="333" t="str">
        <f>"(sum of lines "&amp;A67&amp;G54&amp;" &amp; "&amp;A67&amp;H54&amp;")"</f>
        <v>(sum of lines 32(f) &amp; 32(g))</v>
      </c>
      <c r="F68" s="324"/>
      <c r="G68" s="324"/>
      <c r="H68" s="324">
        <f>G67+H67</f>
        <v>0</v>
      </c>
      <c r="I68" s="324"/>
      <c r="J68" s="324"/>
      <c r="K68" s="319" t="str">
        <f>"To line "&amp;$A$22</f>
        <v>To line 11</v>
      </c>
      <c r="O68" s="330"/>
      <c r="Q68" s="324"/>
    </row>
    <row r="69" spans="1:17" s="296" customFormat="1">
      <c r="A69" s="668"/>
      <c r="E69" s="324"/>
      <c r="F69" s="324"/>
      <c r="G69" s="324"/>
      <c r="H69" s="324"/>
      <c r="I69" s="324"/>
      <c r="J69" s="324"/>
      <c r="K69" s="324"/>
      <c r="L69" s="331"/>
      <c r="O69" s="330"/>
      <c r="Q69" s="324"/>
    </row>
    <row r="70" spans="1:17" s="296" customFormat="1">
      <c r="A70" s="668">
        <f>A68+1</f>
        <v>34</v>
      </c>
      <c r="B70" s="332" t="s">
        <v>605</v>
      </c>
      <c r="E70" s="324"/>
      <c r="F70" s="324"/>
      <c r="G70" s="324"/>
      <c r="H70" s="324"/>
      <c r="I70" s="324"/>
      <c r="J70" s="324"/>
      <c r="K70" s="324"/>
      <c r="L70" s="331"/>
      <c r="O70" s="330"/>
      <c r="Q70" s="324"/>
    </row>
    <row r="71" spans="1:17" s="296" customFormat="1" ht="107.1" customHeight="1">
      <c r="A71" s="668">
        <f>A70+1</f>
        <v>35</v>
      </c>
      <c r="B71" s="743" t="s">
        <v>604</v>
      </c>
      <c r="C71" s="743"/>
      <c r="D71" s="743"/>
      <c r="E71" s="743"/>
      <c r="F71" s="743"/>
      <c r="G71" s="743"/>
      <c r="H71" s="743"/>
      <c r="I71" s="743"/>
      <c r="J71" s="743"/>
      <c r="K71" s="743"/>
      <c r="L71" s="743"/>
      <c r="O71" s="330"/>
      <c r="Q71" s="324"/>
    </row>
    <row r="72" spans="1:17" s="296" customFormat="1">
      <c r="A72" s="668"/>
      <c r="B72" s="311" t="s">
        <v>574</v>
      </c>
      <c r="C72" s="310" t="s">
        <v>573</v>
      </c>
      <c r="D72" s="309" t="s">
        <v>603</v>
      </c>
      <c r="E72" s="309" t="s">
        <v>602</v>
      </c>
      <c r="F72" s="309" t="s">
        <v>601</v>
      </c>
      <c r="G72" s="309" t="s">
        <v>600</v>
      </c>
      <c r="H72" s="309" t="s">
        <v>599</v>
      </c>
      <c r="I72" s="309" t="s">
        <v>598</v>
      </c>
      <c r="J72" s="309" t="s">
        <v>597</v>
      </c>
      <c r="K72" s="309" t="s">
        <v>596</v>
      </c>
      <c r="L72" s="309" t="s">
        <v>595</v>
      </c>
      <c r="O72" s="330"/>
      <c r="Q72" s="324"/>
    </row>
    <row r="73" spans="1:17" s="329" customFormat="1" ht="89.45" customHeight="1">
      <c r="A73" s="668">
        <f>A71+1</f>
        <v>36</v>
      </c>
      <c r="D73" s="329" t="s">
        <v>594</v>
      </c>
      <c r="E73" s="329" t="s">
        <v>593</v>
      </c>
      <c r="F73" s="329" t="s">
        <v>592</v>
      </c>
      <c r="G73" s="329" t="s">
        <v>591</v>
      </c>
      <c r="H73" s="329" t="s">
        <v>590</v>
      </c>
      <c r="I73" s="329" t="s">
        <v>589</v>
      </c>
      <c r="J73" s="329" t="s">
        <v>588</v>
      </c>
      <c r="K73" s="329" t="s">
        <v>587</v>
      </c>
      <c r="L73" s="329" t="s">
        <v>586</v>
      </c>
      <c r="M73" s="324"/>
      <c r="N73" s="324"/>
    </row>
    <row r="74" spans="1:17" s="317" customFormat="1">
      <c r="A74" s="668">
        <f>A73+1</f>
        <v>37</v>
      </c>
      <c r="B74" s="284"/>
      <c r="C74" s="284"/>
      <c r="D74" s="320"/>
      <c r="E74" s="327"/>
      <c r="F74" s="325" t="s">
        <v>585</v>
      </c>
      <c r="G74" s="328" t="s">
        <v>584</v>
      </c>
      <c r="H74" s="325" t="s">
        <v>583</v>
      </c>
      <c r="I74" s="327"/>
      <c r="J74" s="326" t="s">
        <v>582</v>
      </c>
      <c r="K74" s="325" t="s">
        <v>581</v>
      </c>
      <c r="L74" s="325" t="s">
        <v>580</v>
      </c>
      <c r="M74" s="324"/>
      <c r="N74" s="324"/>
    </row>
    <row r="75" spans="1:17" s="317" customFormat="1">
      <c r="A75" s="668">
        <f>A74+1</f>
        <v>38</v>
      </c>
      <c r="B75" s="298" t="s">
        <v>876</v>
      </c>
      <c r="C75" s="323"/>
      <c r="D75" s="322"/>
      <c r="E75" s="321"/>
      <c r="F75" s="320">
        <f>D75*E75</f>
        <v>0</v>
      </c>
      <c r="G75" s="321">
        <f>1/(1-E75)</f>
        <v>1</v>
      </c>
      <c r="H75" s="320">
        <f>F75*G75</f>
        <v>0</v>
      </c>
      <c r="I75" s="321"/>
      <c r="J75" s="320">
        <f>-D75*I75</f>
        <v>0</v>
      </c>
      <c r="K75" s="320">
        <f>F75+J75</f>
        <v>0</v>
      </c>
      <c r="L75" s="320">
        <f>K75*G75</f>
        <v>0</v>
      </c>
      <c r="M75" s="319" t="str">
        <f>"To line "&amp;$A$22</f>
        <v>To line 11</v>
      </c>
      <c r="N75" s="318"/>
    </row>
    <row r="76" spans="1:17" s="317" customFormat="1">
      <c r="A76" s="286" t="str">
        <f>A75&amp;"…"</f>
        <v>38…</v>
      </c>
      <c r="B76" s="298"/>
      <c r="C76" s="323"/>
      <c r="D76" s="322"/>
      <c r="E76" s="321"/>
      <c r="F76" s="320">
        <f>D76*E76</f>
        <v>0</v>
      </c>
      <c r="G76" s="321"/>
      <c r="H76" s="320">
        <f>F76*G76</f>
        <v>0</v>
      </c>
      <c r="I76" s="321"/>
      <c r="J76" s="320">
        <f>-D76*I76</f>
        <v>0</v>
      </c>
      <c r="K76" s="320">
        <f>F76+J76</f>
        <v>0</v>
      </c>
      <c r="L76" s="320">
        <f>K76*G76</f>
        <v>0</v>
      </c>
      <c r="M76" s="319" t="str">
        <f>"To line "&amp;$A$22</f>
        <v>To line 11</v>
      </c>
      <c r="N76" s="318"/>
    </row>
    <row r="77" spans="1:17" s="287" customFormat="1" ht="14.45" customHeight="1" thickBot="1">
      <c r="A77" s="668"/>
      <c r="B77" s="316"/>
      <c r="C77" s="316"/>
      <c r="D77" s="316"/>
      <c r="E77" s="316"/>
      <c r="F77" s="316"/>
      <c r="G77" s="316"/>
      <c r="H77" s="316"/>
      <c r="I77" s="316"/>
      <c r="J77" s="316"/>
      <c r="K77" s="316"/>
      <c r="L77" s="316"/>
      <c r="M77" s="316"/>
      <c r="N77" s="316"/>
    </row>
    <row r="78" spans="1:17" s="287" customFormat="1">
      <c r="A78" s="668">
        <f>A75+1</f>
        <v>39</v>
      </c>
      <c r="B78" s="287" t="s">
        <v>579</v>
      </c>
      <c r="C78" s="315"/>
      <c r="D78" s="290"/>
      <c r="E78" s="291"/>
      <c r="F78" s="315"/>
      <c r="G78" s="315"/>
      <c r="H78" s="290"/>
      <c r="I78" s="315"/>
      <c r="J78" s="314"/>
      <c r="K78" s="313"/>
    </row>
    <row r="79" spans="1:17" s="287" customFormat="1" ht="102.95" customHeight="1">
      <c r="A79" s="668">
        <f>A78+1</f>
        <v>40</v>
      </c>
      <c r="B79" s="735" t="s">
        <v>578</v>
      </c>
      <c r="C79" s="735"/>
      <c r="D79" s="735"/>
      <c r="E79" s="735"/>
      <c r="F79" s="735"/>
      <c r="G79" s="735"/>
      <c r="H79" s="735"/>
      <c r="I79" s="735"/>
      <c r="J79" s="735"/>
      <c r="K79" s="735"/>
      <c r="L79" s="735"/>
    </row>
    <row r="80" spans="1:17" s="287" customFormat="1">
      <c r="A80" s="668"/>
      <c r="C80" s="315"/>
      <c r="D80" s="290"/>
      <c r="E80" s="291"/>
      <c r="F80" s="315"/>
      <c r="G80" s="315"/>
      <c r="H80" s="290"/>
      <c r="I80" s="315"/>
      <c r="J80" s="314"/>
      <c r="K80" s="313"/>
    </row>
    <row r="81" spans="1:15" s="287" customFormat="1">
      <c r="A81" s="668">
        <f>A79+1</f>
        <v>41</v>
      </c>
      <c r="B81" s="287" t="s">
        <v>577</v>
      </c>
      <c r="C81" s="290"/>
      <c r="D81" s="290"/>
      <c r="F81" s="293" t="s">
        <v>576</v>
      </c>
      <c r="G81" s="292"/>
      <c r="H81" s="291"/>
      <c r="I81" s="290"/>
      <c r="J81" s="289" t="s">
        <v>546</v>
      </c>
      <c r="K81" s="288"/>
    </row>
    <row r="82" spans="1:15" s="287" customFormat="1">
      <c r="A82" s="668"/>
      <c r="B82" s="291"/>
      <c r="C82" s="290"/>
      <c r="D82" s="290"/>
      <c r="E82" s="290"/>
      <c r="F82" s="290"/>
      <c r="G82" s="290"/>
      <c r="H82" s="290"/>
      <c r="I82" s="290"/>
      <c r="J82" s="290"/>
    </row>
    <row r="83" spans="1:15" s="287" customFormat="1" ht="14.45" customHeight="1">
      <c r="A83" s="312">
        <f>A81+1</f>
        <v>42</v>
      </c>
      <c r="B83" s="745" t="s">
        <v>575</v>
      </c>
      <c r="C83" s="746"/>
      <c r="D83" s="746"/>
      <c r="E83" s="746"/>
      <c r="F83" s="746"/>
      <c r="G83" s="746"/>
      <c r="H83" s="746"/>
      <c r="I83" s="746"/>
      <c r="J83" s="746"/>
      <c r="K83" s="746"/>
      <c r="L83" s="746"/>
    </row>
    <row r="84" spans="1:15" s="287" customFormat="1">
      <c r="A84" s="668"/>
      <c r="B84" s="311" t="s">
        <v>574</v>
      </c>
      <c r="E84" s="310" t="s">
        <v>573</v>
      </c>
      <c r="F84" s="309" t="s">
        <v>572</v>
      </c>
      <c r="G84" s="309"/>
      <c r="H84" s="309"/>
      <c r="I84" s="309"/>
      <c r="J84" s="309"/>
      <c r="K84" s="309"/>
      <c r="L84" s="309"/>
      <c r="M84" s="296"/>
      <c r="N84" s="296"/>
    </row>
    <row r="85" spans="1:15" s="287" customFormat="1" ht="28.5">
      <c r="A85" s="668">
        <f>A83+1</f>
        <v>43</v>
      </c>
      <c r="B85" s="308" t="s">
        <v>571</v>
      </c>
      <c r="E85" s="308" t="s">
        <v>570</v>
      </c>
      <c r="F85" s="307" t="s">
        <v>569</v>
      </c>
      <c r="G85" s="307"/>
      <c r="H85" s="307"/>
      <c r="I85" s="307"/>
      <c r="J85" s="307"/>
      <c r="K85" s="307"/>
      <c r="L85" s="307"/>
    </row>
    <row r="86" spans="1:15" s="287" customFormat="1" ht="15.75">
      <c r="A86" s="668">
        <f t="shared" ref="A86:A100" si="0">A85+1</f>
        <v>44</v>
      </c>
      <c r="B86" s="291">
        <v>190</v>
      </c>
      <c r="E86" s="302">
        <f>'Att 2.2 Excess Deficient ADIT'!H37</f>
        <v>-98325.874834687478</v>
      </c>
      <c r="F86" s="301" t="s">
        <v>568</v>
      </c>
      <c r="G86" s="300"/>
      <c r="H86" s="300"/>
      <c r="I86" s="300"/>
      <c r="J86" s="300"/>
      <c r="K86" s="300"/>
      <c r="L86" s="300"/>
    </row>
    <row r="87" spans="1:15" s="287" customFormat="1" ht="15.75">
      <c r="A87" s="668">
        <f t="shared" si="0"/>
        <v>45</v>
      </c>
      <c r="B87" s="291">
        <v>281</v>
      </c>
      <c r="E87" s="303">
        <v>0</v>
      </c>
      <c r="F87" s="301"/>
      <c r="G87" s="300"/>
      <c r="H87" s="300"/>
      <c r="I87" s="300"/>
      <c r="J87" s="300"/>
      <c r="K87" s="300"/>
      <c r="L87" s="300"/>
      <c r="M87" s="296"/>
      <c r="N87" s="296"/>
      <c r="O87" s="304"/>
    </row>
    <row r="88" spans="1:15" s="287" customFormat="1" ht="15.75">
      <c r="A88" s="668">
        <f t="shared" si="0"/>
        <v>46</v>
      </c>
      <c r="B88" s="291">
        <v>282</v>
      </c>
      <c r="E88" s="303">
        <f>'Att 2.2 Excess Deficient ADIT'!I37</f>
        <v>14045.607649315767</v>
      </c>
      <c r="F88" s="301" t="s">
        <v>568</v>
      </c>
      <c r="G88" s="300"/>
      <c r="H88" s="300"/>
      <c r="I88" s="300"/>
      <c r="J88" s="300"/>
      <c r="K88" s="300"/>
      <c r="L88" s="300"/>
      <c r="M88" s="296"/>
      <c r="N88" s="296"/>
      <c r="O88" s="304"/>
    </row>
    <row r="89" spans="1:15" s="287" customFormat="1" ht="15.75">
      <c r="A89" s="668">
        <f t="shared" si="0"/>
        <v>47</v>
      </c>
      <c r="B89" s="291">
        <v>283</v>
      </c>
      <c r="E89" s="303">
        <f>'Att 2.2 Excess Deficient ADIT'!J37</f>
        <v>788.02345466250017</v>
      </c>
      <c r="F89" s="301" t="s">
        <v>568</v>
      </c>
      <c r="G89" s="300"/>
      <c r="H89" s="300"/>
      <c r="I89" s="300"/>
      <c r="J89" s="300"/>
      <c r="K89" s="300"/>
      <c r="L89" s="300"/>
      <c r="M89" s="296"/>
      <c r="N89" s="296"/>
      <c r="O89" s="306"/>
    </row>
    <row r="90" spans="1:15" s="287" customFormat="1" ht="15.75">
      <c r="A90" s="668">
        <f t="shared" si="0"/>
        <v>48</v>
      </c>
      <c r="B90" s="291" t="s">
        <v>567</v>
      </c>
      <c r="E90" s="303">
        <v>0</v>
      </c>
      <c r="F90" s="305"/>
      <c r="G90" s="300"/>
      <c r="H90" s="300"/>
      <c r="I90" s="300"/>
      <c r="J90" s="300"/>
      <c r="K90" s="300"/>
      <c r="L90" s="300"/>
      <c r="M90" s="296"/>
      <c r="N90" s="296"/>
      <c r="O90" s="304"/>
    </row>
    <row r="91" spans="1:15" s="287" customFormat="1" ht="15.75">
      <c r="A91" s="668">
        <f t="shared" si="0"/>
        <v>49</v>
      </c>
      <c r="B91" s="291" t="s">
        <v>566</v>
      </c>
      <c r="E91" s="303">
        <v>0</v>
      </c>
      <c r="F91" s="305"/>
      <c r="G91" s="300"/>
      <c r="H91" s="300"/>
      <c r="I91" s="300"/>
      <c r="J91" s="300"/>
      <c r="K91" s="300"/>
      <c r="L91" s="300"/>
      <c r="M91" s="296"/>
      <c r="N91" s="296"/>
      <c r="O91" s="304"/>
    </row>
    <row r="92" spans="1:15" s="287" customFormat="1" ht="15.75">
      <c r="A92" s="668">
        <f t="shared" si="0"/>
        <v>50</v>
      </c>
      <c r="B92" s="291" t="s">
        <v>565</v>
      </c>
      <c r="E92" s="303">
        <f>'Att 2.2 Excess Deficient ADIT'!K37</f>
        <v>-22137.565000302755</v>
      </c>
      <c r="F92" s="301" t="s">
        <v>564</v>
      </c>
      <c r="G92" s="300"/>
      <c r="H92" s="300"/>
      <c r="I92" s="300"/>
      <c r="J92" s="300"/>
      <c r="K92" s="300"/>
      <c r="L92" s="300"/>
      <c r="M92" s="296"/>
      <c r="N92" s="296"/>
      <c r="O92" s="304"/>
    </row>
    <row r="93" spans="1:15" s="287" customFormat="1" ht="15.75">
      <c r="A93" s="668">
        <f t="shared" si="0"/>
        <v>51</v>
      </c>
      <c r="B93" s="291" t="s">
        <v>563</v>
      </c>
      <c r="E93" s="303">
        <v>0</v>
      </c>
      <c r="F93" s="301"/>
      <c r="G93" s="300"/>
      <c r="H93" s="300"/>
      <c r="I93" s="300"/>
      <c r="J93" s="300"/>
      <c r="K93" s="300"/>
      <c r="L93" s="300"/>
      <c r="M93" s="296"/>
      <c r="N93" s="296"/>
      <c r="O93" s="304"/>
    </row>
    <row r="94" spans="1:15" s="287" customFormat="1" ht="15.75">
      <c r="A94" s="668">
        <f t="shared" si="0"/>
        <v>52</v>
      </c>
      <c r="B94" s="291" t="s">
        <v>562</v>
      </c>
      <c r="E94" s="303">
        <v>0</v>
      </c>
      <c r="F94" s="305"/>
      <c r="G94" s="300"/>
      <c r="H94" s="300"/>
      <c r="I94" s="300"/>
      <c r="J94" s="300"/>
      <c r="K94" s="300"/>
      <c r="L94" s="300"/>
      <c r="M94" s="296"/>
      <c r="N94" s="296"/>
      <c r="O94" s="304"/>
    </row>
    <row r="95" spans="1:15" s="287" customFormat="1" ht="15.75">
      <c r="A95" s="668">
        <f t="shared" si="0"/>
        <v>53</v>
      </c>
      <c r="B95" s="291" t="s">
        <v>561</v>
      </c>
      <c r="E95" s="303">
        <v>0</v>
      </c>
      <c r="F95" s="305"/>
      <c r="G95" s="300"/>
      <c r="H95" s="300"/>
      <c r="I95" s="300"/>
      <c r="J95" s="300"/>
      <c r="K95" s="300"/>
      <c r="L95" s="300"/>
      <c r="M95" s="296"/>
      <c r="N95" s="296"/>
      <c r="O95" s="304"/>
    </row>
    <row r="96" spans="1:15" s="287" customFormat="1" ht="15.75">
      <c r="A96" s="668">
        <f t="shared" si="0"/>
        <v>54</v>
      </c>
      <c r="B96" s="291" t="s">
        <v>560</v>
      </c>
      <c r="E96" s="303">
        <f>'Att 2.2 Excess Deficient ADIT'!L37</f>
        <v>11858.889923984556</v>
      </c>
      <c r="F96" s="305"/>
      <c r="G96" s="300"/>
      <c r="H96" s="300"/>
      <c r="I96" s="300"/>
      <c r="J96" s="300"/>
      <c r="K96" s="300"/>
      <c r="L96" s="300"/>
      <c r="M96" s="296"/>
      <c r="N96" s="296"/>
      <c r="O96" s="304"/>
    </row>
    <row r="97" spans="1:15" s="287" customFormat="1" ht="15.75">
      <c r="A97" s="668">
        <f t="shared" si="0"/>
        <v>55</v>
      </c>
      <c r="B97" s="291" t="s">
        <v>559</v>
      </c>
      <c r="E97" s="303">
        <v>0</v>
      </c>
      <c r="F97" s="305"/>
      <c r="G97" s="300"/>
      <c r="H97" s="300"/>
      <c r="I97" s="300"/>
      <c r="J97" s="300"/>
      <c r="K97" s="300"/>
      <c r="L97" s="300"/>
      <c r="M97" s="296"/>
      <c r="N97" s="296"/>
      <c r="O97" s="304"/>
    </row>
    <row r="98" spans="1:15" s="287" customFormat="1" ht="15.75">
      <c r="A98" s="668">
        <f t="shared" si="0"/>
        <v>56</v>
      </c>
      <c r="B98" s="291" t="s">
        <v>558</v>
      </c>
      <c r="E98" s="303">
        <v>0</v>
      </c>
      <c r="F98" s="301"/>
      <c r="G98" s="300"/>
      <c r="H98" s="300"/>
      <c r="I98" s="300"/>
      <c r="J98" s="300"/>
      <c r="K98" s="300"/>
      <c r="L98" s="300"/>
      <c r="M98" s="296"/>
      <c r="N98" s="296"/>
      <c r="O98" s="304"/>
    </row>
    <row r="99" spans="1:15" s="287" customFormat="1" ht="15.75">
      <c r="A99" s="668">
        <f t="shared" si="0"/>
        <v>57</v>
      </c>
      <c r="B99" s="291" t="s">
        <v>557</v>
      </c>
      <c r="E99" s="303">
        <v>0</v>
      </c>
      <c r="F99" s="301"/>
      <c r="G99" s="300"/>
      <c r="H99" s="300"/>
      <c r="I99" s="300"/>
      <c r="J99" s="300"/>
      <c r="K99" s="300"/>
      <c r="L99" s="300"/>
      <c r="M99" s="296"/>
      <c r="N99" s="296"/>
    </row>
    <row r="100" spans="1:15" s="287" customFormat="1" ht="15.75">
      <c r="A100" s="668">
        <f t="shared" si="0"/>
        <v>58</v>
      </c>
      <c r="B100" s="291" t="s">
        <v>556</v>
      </c>
      <c r="E100" s="302">
        <f>'Att 2.2 Excess Deficient ADIT'!N37</f>
        <v>98325.874834687478</v>
      </c>
      <c r="F100" s="301" t="s">
        <v>554</v>
      </c>
      <c r="G100" s="300"/>
      <c r="H100" s="300"/>
      <c r="I100" s="300"/>
      <c r="J100" s="300"/>
      <c r="K100" s="300"/>
      <c r="L100" s="300"/>
    </row>
    <row r="101" spans="1:15" s="287" customFormat="1" ht="15.75">
      <c r="A101" s="668">
        <f>+A100+1</f>
        <v>59</v>
      </c>
      <c r="B101" s="291" t="s">
        <v>555</v>
      </c>
      <c r="E101" s="302">
        <f>'Att 2.2 Excess Deficient ADIT'!O37</f>
        <v>-4554.9560276600714</v>
      </c>
      <c r="F101" s="301" t="s">
        <v>554</v>
      </c>
      <c r="G101" s="300"/>
      <c r="H101" s="300"/>
      <c r="I101" s="300"/>
      <c r="J101" s="300"/>
      <c r="K101" s="300"/>
      <c r="L101" s="300"/>
    </row>
    <row r="102" spans="1:15" s="287" customFormat="1" ht="15.75" thickBot="1">
      <c r="A102" s="668">
        <f>+A101+1</f>
        <v>60</v>
      </c>
      <c r="B102" s="296" t="s">
        <v>9</v>
      </c>
      <c r="C102" s="299" t="s">
        <v>553</v>
      </c>
      <c r="D102" s="298" t="s">
        <v>552</v>
      </c>
      <c r="E102" s="297">
        <f>SUM(E86:E101)</f>
        <v>-1.8189894035458565E-11</v>
      </c>
    </row>
    <row r="103" spans="1:15" s="287" customFormat="1" ht="15.75" thickTop="1">
      <c r="A103" s="668"/>
      <c r="G103" s="290"/>
      <c r="H103" s="290"/>
      <c r="I103" s="290"/>
      <c r="J103" s="290"/>
      <c r="L103" s="296"/>
      <c r="M103" s="296"/>
      <c r="N103" s="332" t="s">
        <v>449</v>
      </c>
    </row>
    <row r="104" spans="1:15" s="287" customFormat="1" ht="87" customHeight="1">
      <c r="A104" s="668">
        <f>A102+1</f>
        <v>61</v>
      </c>
      <c r="B104" s="747" t="s">
        <v>551</v>
      </c>
      <c r="C104" s="747"/>
      <c r="D104" s="747"/>
      <c r="E104" s="747"/>
      <c r="F104" s="747"/>
      <c r="G104" s="747"/>
      <c r="H104" s="747"/>
      <c r="I104" s="747"/>
      <c r="J104" s="747"/>
      <c r="K104" s="747"/>
      <c r="L104" s="747"/>
      <c r="M104" s="290"/>
      <c r="N104" s="290"/>
    </row>
    <row r="105" spans="1:15" ht="15.75" thickBot="1">
      <c r="A105" s="668"/>
      <c r="B105" s="295"/>
      <c r="C105" s="295"/>
      <c r="D105" s="295"/>
      <c r="E105" s="295"/>
      <c r="F105" s="295"/>
      <c r="G105" s="295"/>
      <c r="H105" s="295"/>
      <c r="I105" s="295"/>
      <c r="J105" s="295"/>
      <c r="K105" s="295"/>
      <c r="L105" s="295"/>
      <c r="M105" s="295"/>
      <c r="N105" s="295"/>
    </row>
    <row r="106" spans="1:15">
      <c r="A106" s="668">
        <f>A104+1</f>
        <v>62</v>
      </c>
      <c r="B106" s="287" t="s">
        <v>548</v>
      </c>
      <c r="D106" s="288" t="s">
        <v>550</v>
      </c>
      <c r="E106" s="291"/>
      <c r="F106" s="290"/>
      <c r="K106" s="289" t="s">
        <v>546</v>
      </c>
      <c r="L106" s="288"/>
    </row>
    <row r="107" spans="1:15">
      <c r="A107" s="668"/>
    </row>
    <row r="108" spans="1:15" ht="144.94999999999999" customHeight="1">
      <c r="A108" s="668">
        <f>A106+1</f>
        <v>63</v>
      </c>
      <c r="B108" s="747" t="s">
        <v>549</v>
      </c>
      <c r="C108" s="747"/>
      <c r="D108" s="747"/>
      <c r="E108" s="747"/>
      <c r="F108" s="747"/>
      <c r="G108" s="747"/>
      <c r="H108" s="747"/>
      <c r="I108" s="747"/>
      <c r="J108" s="747"/>
      <c r="K108" s="747"/>
      <c r="L108" s="747"/>
    </row>
    <row r="109" spans="1:15" s="287" customFormat="1" ht="14.45" customHeight="1">
      <c r="A109" s="294"/>
      <c r="B109" s="294"/>
      <c r="C109" s="294"/>
      <c r="D109" s="294"/>
      <c r="E109" s="294"/>
      <c r="F109" s="294"/>
      <c r="G109" s="294"/>
      <c r="H109" s="294"/>
      <c r="I109" s="294"/>
      <c r="J109" s="294"/>
      <c r="K109" s="294"/>
      <c r="L109" s="294"/>
      <c r="M109" s="294"/>
    </row>
    <row r="110" spans="1:15" s="287" customFormat="1" ht="14.45" customHeight="1">
      <c r="A110" s="668">
        <f>A108+1</f>
        <v>64</v>
      </c>
      <c r="B110" s="287" t="s">
        <v>548</v>
      </c>
      <c r="C110" s="293" t="s">
        <v>547</v>
      </c>
      <c r="D110" s="292"/>
      <c r="E110" s="291"/>
      <c r="F110" s="290"/>
      <c r="G110" s="284"/>
      <c r="H110" s="284"/>
      <c r="I110" s="284"/>
      <c r="J110" s="284"/>
      <c r="K110" s="289" t="s">
        <v>546</v>
      </c>
      <c r="L110" s="288"/>
    </row>
    <row r="111" spans="1:15" s="287" customFormat="1" ht="14.45" customHeight="1">
      <c r="A111" s="668"/>
      <c r="B111" s="284"/>
      <c r="C111" s="284"/>
      <c r="D111" s="284"/>
      <c r="E111" s="284"/>
      <c r="F111" s="284"/>
      <c r="G111" s="284"/>
      <c r="H111" s="284"/>
      <c r="I111" s="284"/>
      <c r="J111" s="284"/>
      <c r="K111" s="284"/>
      <c r="L111" s="284"/>
    </row>
    <row r="112" spans="1:15" s="287" customFormat="1" ht="135.94999999999999" customHeight="1">
      <c r="A112" s="668">
        <f>A110+1</f>
        <v>65</v>
      </c>
      <c r="B112" s="735" t="s">
        <v>545</v>
      </c>
      <c r="C112" s="735"/>
      <c r="D112" s="735"/>
      <c r="E112" s="735"/>
      <c r="F112" s="735"/>
      <c r="G112" s="735"/>
      <c r="H112" s="735"/>
      <c r="I112" s="735"/>
      <c r="J112" s="735"/>
      <c r="K112" s="735"/>
      <c r="L112" s="735"/>
    </row>
    <row r="113" spans="1:12">
      <c r="A113" s="668"/>
    </row>
    <row r="114" spans="1:12" ht="14.45" customHeight="1">
      <c r="A114" s="668">
        <f>A112+1</f>
        <v>66</v>
      </c>
      <c r="B114" s="734" t="s">
        <v>544</v>
      </c>
      <c r="C114" s="734"/>
      <c r="D114" s="734"/>
      <c r="E114" s="734"/>
      <c r="F114" s="734"/>
      <c r="G114" s="734"/>
      <c r="H114" s="734"/>
      <c r="I114" s="734"/>
      <c r="J114" s="734"/>
      <c r="K114" s="734"/>
      <c r="L114" s="734"/>
    </row>
    <row r="115" spans="1:12">
      <c r="A115" s="668"/>
    </row>
    <row r="116" spans="1:12" ht="104.25" customHeight="1">
      <c r="A116" s="668">
        <f>+A114+1</f>
        <v>67</v>
      </c>
      <c r="B116" s="735" t="s">
        <v>543</v>
      </c>
      <c r="C116" s="735"/>
      <c r="D116" s="735"/>
      <c r="E116" s="735"/>
      <c r="F116" s="735"/>
      <c r="G116" s="735"/>
      <c r="H116" s="735"/>
      <c r="I116" s="735"/>
      <c r="J116" s="735"/>
      <c r="K116" s="735"/>
      <c r="L116" s="735"/>
    </row>
    <row r="117" spans="1:12">
      <c r="A117" s="668"/>
    </row>
    <row r="118" spans="1:12" ht="14.45" customHeight="1">
      <c r="A118" s="668">
        <f>+A116+1</f>
        <v>68</v>
      </c>
      <c r="B118" s="736" t="s">
        <v>542</v>
      </c>
      <c r="C118" s="736"/>
      <c r="D118" s="736"/>
      <c r="E118" s="736"/>
      <c r="F118" s="736"/>
      <c r="G118" s="736"/>
      <c r="H118" s="736"/>
      <c r="I118" s="736"/>
      <c r="J118" s="736"/>
      <c r="K118" s="736"/>
      <c r="L118" s="736"/>
    </row>
    <row r="119" spans="1:12" ht="14.45" customHeight="1">
      <c r="A119" s="668"/>
    </row>
    <row r="120" spans="1:12" ht="43.5" customHeight="1">
      <c r="A120" s="737">
        <f>+A118+1</f>
        <v>69</v>
      </c>
      <c r="B120" s="738" t="s">
        <v>541</v>
      </c>
      <c r="C120" s="739"/>
      <c r="D120" s="739"/>
      <c r="E120" s="739"/>
      <c r="F120" s="739"/>
      <c r="G120" s="739"/>
      <c r="H120" s="739"/>
      <c r="I120" s="739"/>
      <c r="J120" s="739"/>
      <c r="K120" s="739"/>
      <c r="L120" s="739"/>
    </row>
    <row r="121" spans="1:12">
      <c r="A121" s="737"/>
      <c r="B121" s="740" t="s">
        <v>540</v>
      </c>
      <c r="C121" s="741"/>
      <c r="D121" s="741"/>
      <c r="E121" s="741"/>
      <c r="F121" s="741"/>
      <c r="G121" s="741"/>
      <c r="H121" s="741"/>
      <c r="I121" s="741"/>
      <c r="J121" s="741"/>
      <c r="K121" s="741"/>
      <c r="L121" s="741"/>
    </row>
    <row r="122" spans="1:12">
      <c r="A122" s="668"/>
    </row>
    <row r="123" spans="1:12" ht="14.45" customHeight="1">
      <c r="A123" s="286">
        <f>+A120+1</f>
        <v>70</v>
      </c>
      <c r="B123" s="734" t="s">
        <v>539</v>
      </c>
      <c r="C123" s="734"/>
      <c r="D123" s="734"/>
      <c r="E123" s="734"/>
      <c r="F123" s="734"/>
      <c r="G123" s="734"/>
      <c r="H123" s="734"/>
      <c r="I123" s="734"/>
      <c r="J123" s="734"/>
      <c r="K123" s="734"/>
      <c r="L123" s="734"/>
    </row>
    <row r="124" spans="1:12">
      <c r="A124" s="668"/>
    </row>
    <row r="125" spans="1:12">
      <c r="A125" s="668"/>
    </row>
  </sheetData>
  <mergeCells count="19">
    <mergeCell ref="B112:L112"/>
    <mergeCell ref="B6:N6"/>
    <mergeCell ref="B7:N7"/>
    <mergeCell ref="B16:N16"/>
    <mergeCell ref="B28:L28"/>
    <mergeCell ref="B48:N48"/>
    <mergeCell ref="B51:N51"/>
    <mergeCell ref="B71:L71"/>
    <mergeCell ref="B79:L79"/>
    <mergeCell ref="B83:L83"/>
    <mergeCell ref="B104:L104"/>
    <mergeCell ref="B108:L108"/>
    <mergeCell ref="B123:L123"/>
    <mergeCell ref="B114:L114"/>
    <mergeCell ref="B116:L116"/>
    <mergeCell ref="B118:L118"/>
    <mergeCell ref="A120:A121"/>
    <mergeCell ref="B120:L120"/>
    <mergeCell ref="B121:L121"/>
  </mergeCells>
  <pageMargins left="0.7" right="0.7" top="0.75" bottom="0.75" header="0.3" footer="0.3"/>
  <pageSetup scale="47" orientation="portrait" r:id="rId1"/>
  <rowBreaks count="2" manualBreakCount="2">
    <brk id="51" max="13" man="1"/>
    <brk id="102" max="13" man="1"/>
  </rowBreaks>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6"/>
  <sheetViews>
    <sheetView view="pageBreakPreview" zoomScale="80" zoomScaleNormal="100" zoomScaleSheetLayoutView="80" workbookViewId="0"/>
  </sheetViews>
  <sheetFormatPr defaultColWidth="6.21875" defaultRowHeight="15"/>
  <cols>
    <col min="1" max="1" width="7.109375" style="379" customWidth="1"/>
    <col min="2" max="2" width="12.88671875" style="379" customWidth="1"/>
    <col min="3" max="3" width="6.33203125" style="379" customWidth="1"/>
    <col min="4" max="5" width="12.88671875" style="379" customWidth="1"/>
    <col min="6" max="6" width="8.77734375" style="379" customWidth="1"/>
    <col min="7" max="7" width="10.88671875" style="379" customWidth="1"/>
    <col min="8" max="9" width="12.88671875" style="379" customWidth="1"/>
    <col min="10" max="10" width="2.44140625" style="379" customWidth="1"/>
    <col min="11" max="12" width="12.5546875" style="379" customWidth="1"/>
    <col min="13" max="15" width="13.5546875" style="379" customWidth="1"/>
    <col min="16" max="16" width="12.5546875" style="379" customWidth="1"/>
    <col min="17" max="16384" width="6.21875" style="379"/>
  </cols>
  <sheetData>
    <row r="1" spans="1:16" s="385" customFormat="1">
      <c r="A1" s="432" t="s">
        <v>502</v>
      </c>
      <c r="B1" s="432"/>
      <c r="C1" s="432"/>
      <c r="D1" s="432"/>
      <c r="E1" s="432"/>
      <c r="F1" s="432"/>
      <c r="G1" s="432"/>
      <c r="H1" s="432"/>
      <c r="I1" s="432"/>
      <c r="J1" s="432"/>
      <c r="K1" s="432"/>
      <c r="L1" s="379"/>
      <c r="M1" s="379"/>
      <c r="N1" s="379"/>
      <c r="O1" s="379"/>
      <c r="P1" s="699" t="s">
        <v>881</v>
      </c>
    </row>
    <row r="2" spans="1:16" s="385" customFormat="1">
      <c r="A2" s="432" t="s">
        <v>722</v>
      </c>
      <c r="B2" s="375"/>
      <c r="C2" s="375"/>
      <c r="D2" s="375"/>
      <c r="E2" s="375"/>
      <c r="F2" s="375"/>
      <c r="G2" s="375"/>
      <c r="H2" s="375"/>
      <c r="I2" s="375"/>
      <c r="J2" s="375"/>
      <c r="K2" s="375"/>
      <c r="L2" s="287"/>
      <c r="M2" s="287"/>
      <c r="N2" s="287"/>
      <c r="O2" s="287"/>
      <c r="P2" s="287"/>
    </row>
    <row r="3" spans="1:16" s="426" customFormat="1" ht="14.25">
      <c r="A3" s="375" t="s">
        <v>721</v>
      </c>
      <c r="B3" s="430"/>
      <c r="C3" s="430"/>
      <c r="D3" s="430"/>
      <c r="E3" s="430"/>
      <c r="F3" s="430"/>
      <c r="G3" s="430"/>
      <c r="H3" s="430"/>
      <c r="K3" s="287"/>
      <c r="L3" s="313"/>
      <c r="M3" s="287"/>
      <c r="N3" s="287"/>
      <c r="O3" s="287"/>
      <c r="P3" s="287"/>
    </row>
    <row r="4" spans="1:16" s="426" customFormat="1" ht="14.25" customHeight="1">
      <c r="A4" s="378">
        <v>2023</v>
      </c>
      <c r="B4" s="378" t="s">
        <v>869</v>
      </c>
      <c r="C4" s="431"/>
      <c r="D4" s="430"/>
      <c r="E4" s="430"/>
      <c r="F4" s="430"/>
      <c r="G4" s="430"/>
      <c r="H4" s="430"/>
      <c r="K4" s="314"/>
      <c r="L4" s="313"/>
      <c r="M4" s="287"/>
      <c r="N4" s="287"/>
      <c r="O4" s="287"/>
      <c r="P4" s="287"/>
    </row>
    <row r="6" spans="1:16" s="426" customFormat="1">
      <c r="A6" s="429" t="s">
        <v>457</v>
      </c>
      <c r="B6" s="427"/>
      <c r="C6" s="427"/>
      <c r="D6" s="427"/>
      <c r="E6" s="427"/>
      <c r="F6" s="427"/>
      <c r="G6" s="427"/>
      <c r="H6" s="427"/>
      <c r="I6" s="427"/>
      <c r="J6" s="427"/>
      <c r="K6" s="314"/>
      <c r="L6" s="313"/>
      <c r="M6" s="287"/>
      <c r="N6" s="287"/>
      <c r="O6" s="287"/>
      <c r="P6" s="287"/>
    </row>
    <row r="7" spans="1:16" s="426" customFormat="1" ht="14.1" customHeight="1">
      <c r="A7" s="386">
        <v>1</v>
      </c>
      <c r="B7" s="414" t="s">
        <v>720</v>
      </c>
      <c r="D7" s="427"/>
      <c r="F7" s="428">
        <v>2023</v>
      </c>
      <c r="G7" s="427"/>
      <c r="H7" s="427"/>
      <c r="I7" s="427"/>
      <c r="J7" s="427"/>
      <c r="K7" s="314"/>
      <c r="L7" s="313"/>
      <c r="M7" s="287"/>
      <c r="N7" s="287"/>
      <c r="O7" s="287"/>
      <c r="P7" s="287"/>
    </row>
    <row r="8" spans="1:16" s="413" customFormat="1" ht="14.1" customHeight="1">
      <c r="A8" s="386">
        <f>+A7+1</f>
        <v>2</v>
      </c>
      <c r="B8" s="413" t="s">
        <v>719</v>
      </c>
      <c r="F8" s="425">
        <v>365</v>
      </c>
      <c r="K8" s="314"/>
      <c r="L8" s="313"/>
      <c r="M8" s="287"/>
      <c r="N8" s="287"/>
      <c r="O8" s="287"/>
      <c r="P8" s="287"/>
    </row>
    <row r="9" spans="1:16" s="413" customFormat="1" ht="14.1" customHeight="1">
      <c r="A9" s="386"/>
      <c r="K9" s="314"/>
      <c r="L9" s="313"/>
      <c r="M9" s="287"/>
      <c r="N9" s="287"/>
      <c r="O9" s="287"/>
      <c r="P9" s="287"/>
    </row>
    <row r="10" spans="1:16" s="413" customFormat="1" ht="45.75" customHeight="1">
      <c r="A10" s="386"/>
      <c r="B10" s="748" t="s">
        <v>718</v>
      </c>
      <c r="C10" s="748"/>
      <c r="D10" s="748"/>
      <c r="E10" s="748"/>
      <c r="F10" s="748"/>
      <c r="G10" s="748"/>
      <c r="H10" s="748"/>
      <c r="I10" s="748"/>
      <c r="K10" s="314"/>
      <c r="L10" s="313"/>
      <c r="M10" s="287"/>
      <c r="N10" s="287"/>
      <c r="O10" s="287"/>
      <c r="P10" s="287"/>
    </row>
    <row r="11" spans="1:16">
      <c r="A11" s="424"/>
    </row>
    <row r="12" spans="1:16" s="413" customFormat="1" ht="113.25" customHeight="1">
      <c r="A12" s="383">
        <f>+A8+1</f>
        <v>3</v>
      </c>
      <c r="B12" s="748" t="s">
        <v>717</v>
      </c>
      <c r="C12" s="748"/>
      <c r="D12" s="748"/>
      <c r="E12" s="748"/>
      <c r="F12" s="748"/>
      <c r="G12" s="748"/>
      <c r="H12" s="748"/>
      <c r="I12" s="748"/>
      <c r="J12" s="423"/>
      <c r="K12" s="314"/>
      <c r="L12" s="313"/>
      <c r="M12" s="287"/>
      <c r="N12" s="287"/>
      <c r="O12" s="287"/>
      <c r="P12" s="287"/>
    </row>
    <row r="13" spans="1:16" s="413" customFormat="1" ht="14.1" customHeight="1">
      <c r="A13" s="386"/>
      <c r="B13" s="411"/>
      <c r="I13" s="419"/>
      <c r="K13" s="380"/>
      <c r="L13" s="313"/>
      <c r="M13" s="287"/>
      <c r="N13" s="287"/>
      <c r="O13" s="287"/>
      <c r="P13" s="287"/>
    </row>
    <row r="14" spans="1:16" s="413" customFormat="1" ht="14.1" customHeight="1">
      <c r="A14" s="386">
        <f>A12+1</f>
        <v>4</v>
      </c>
      <c r="B14" s="410" t="s">
        <v>715</v>
      </c>
      <c r="C14" s="410"/>
      <c r="D14" s="410"/>
      <c r="E14" s="410"/>
      <c r="K14" s="380"/>
      <c r="L14" s="313"/>
      <c r="M14" s="287"/>
      <c r="N14" s="287"/>
      <c r="O14" s="287"/>
      <c r="P14" s="287"/>
    </row>
    <row r="15" spans="1:16" s="413" customFormat="1" ht="14.1" customHeight="1">
      <c r="A15" s="386"/>
      <c r="B15" s="410"/>
      <c r="C15" s="410"/>
      <c r="D15" s="410"/>
      <c r="E15" s="410"/>
      <c r="K15" s="380"/>
      <c r="L15" s="380"/>
      <c r="M15" s="380"/>
      <c r="N15" s="380"/>
      <c r="O15" s="380"/>
      <c r="P15" s="380"/>
    </row>
    <row r="16" spans="1:16" s="413" customFormat="1" ht="27.95" customHeight="1">
      <c r="A16" s="386">
        <f>A14+1</f>
        <v>5</v>
      </c>
      <c r="B16" s="410"/>
      <c r="C16" s="410"/>
      <c r="D16" s="410"/>
      <c r="G16" s="418" t="s">
        <v>714</v>
      </c>
      <c r="K16" s="380"/>
      <c r="L16" s="380"/>
      <c r="M16" s="380"/>
      <c r="N16" s="380"/>
      <c r="O16" s="380"/>
      <c r="P16" s="380"/>
    </row>
    <row r="17" spans="1:16" s="413" customFormat="1" ht="14.1" customHeight="1">
      <c r="A17" s="386">
        <f t="shared" ref="A17:A22" si="0">+A16+1</f>
        <v>6</v>
      </c>
      <c r="B17" s="414" t="s">
        <v>713</v>
      </c>
      <c r="C17" s="414"/>
      <c r="D17" s="414"/>
      <c r="G17" s="393">
        <v>0</v>
      </c>
      <c r="H17" s="415"/>
      <c r="K17" s="380"/>
      <c r="L17" s="380"/>
      <c r="M17" s="380"/>
      <c r="N17" s="380"/>
      <c r="O17" s="380"/>
      <c r="P17" s="380"/>
    </row>
    <row r="18" spans="1:16" s="413" customFormat="1" ht="14.1" customHeight="1">
      <c r="A18" s="386">
        <f t="shared" si="0"/>
        <v>7</v>
      </c>
      <c r="B18" s="414" t="s">
        <v>709</v>
      </c>
      <c r="C18" s="414"/>
      <c r="D18" s="414"/>
      <c r="G18" s="393">
        <v>0</v>
      </c>
      <c r="H18" s="415"/>
      <c r="K18" s="380"/>
      <c r="L18" s="380"/>
      <c r="M18" s="380"/>
      <c r="N18" s="380"/>
      <c r="O18" s="380"/>
      <c r="P18" s="380"/>
    </row>
    <row r="19" spans="1:16" s="413" customFormat="1" ht="14.1" customHeight="1">
      <c r="A19" s="386">
        <f t="shared" si="0"/>
        <v>8</v>
      </c>
      <c r="B19" s="414" t="s">
        <v>708</v>
      </c>
      <c r="C19" s="414"/>
      <c r="D19" s="414"/>
      <c r="G19" s="417">
        <v>0</v>
      </c>
      <c r="H19" s="415"/>
      <c r="K19" s="380"/>
      <c r="L19" s="380"/>
      <c r="M19" s="380"/>
      <c r="N19" s="380"/>
      <c r="O19" s="380"/>
      <c r="P19" s="380"/>
    </row>
    <row r="20" spans="1:16" s="413" customFormat="1" ht="14.1" customHeight="1">
      <c r="A20" s="386">
        <f t="shared" si="0"/>
        <v>9</v>
      </c>
      <c r="B20" s="414" t="s">
        <v>707</v>
      </c>
      <c r="C20" s="414"/>
      <c r="D20" s="414"/>
      <c r="G20" s="416">
        <f>+G17-G19-G18</f>
        <v>0</v>
      </c>
      <c r="H20" s="415"/>
      <c r="K20" s="380"/>
      <c r="L20" s="380"/>
      <c r="M20" s="380"/>
      <c r="N20" s="380"/>
      <c r="O20" s="380"/>
      <c r="P20" s="380"/>
    </row>
    <row r="21" spans="1:16" s="413" customFormat="1" ht="14.1" customHeight="1">
      <c r="A21" s="386">
        <f t="shared" si="0"/>
        <v>10</v>
      </c>
      <c r="B21" s="414" t="s">
        <v>712</v>
      </c>
      <c r="C21" s="414"/>
      <c r="D21" s="414"/>
      <c r="G21" s="417">
        <v>0</v>
      </c>
      <c r="H21" s="415"/>
      <c r="I21" s="416"/>
      <c r="K21" s="380"/>
      <c r="L21" s="380"/>
      <c r="M21" s="380"/>
      <c r="N21" s="380"/>
      <c r="O21" s="380"/>
      <c r="P21" s="380"/>
    </row>
    <row r="22" spans="1:16" s="413" customFormat="1" ht="14.1" customHeight="1" thickBot="1">
      <c r="A22" s="386">
        <f t="shared" si="0"/>
        <v>11</v>
      </c>
      <c r="B22" s="414" t="s">
        <v>711</v>
      </c>
      <c r="C22" s="414"/>
      <c r="D22" s="414"/>
      <c r="G22" s="412">
        <f>+G20-G21</f>
        <v>0</v>
      </c>
      <c r="H22" s="415"/>
      <c r="I22" s="416"/>
      <c r="K22" s="380"/>
      <c r="L22" s="380"/>
      <c r="M22" s="380"/>
      <c r="N22" s="380"/>
      <c r="O22" s="380"/>
      <c r="P22" s="380"/>
    </row>
    <row r="23" spans="1:16" s="413" customFormat="1" ht="14.1" customHeight="1" thickTop="1">
      <c r="A23" s="386"/>
      <c r="B23" s="414"/>
      <c r="C23" s="414"/>
      <c r="D23" s="414"/>
      <c r="G23" s="416"/>
      <c r="H23" s="415"/>
      <c r="K23" s="380"/>
      <c r="L23" s="380"/>
      <c r="M23" s="380"/>
      <c r="N23" s="380"/>
      <c r="O23" s="380"/>
      <c r="P23" s="380"/>
    </row>
    <row r="24" spans="1:16" s="413" customFormat="1" ht="14.1" customHeight="1">
      <c r="A24" s="386">
        <f>+A22+1</f>
        <v>12</v>
      </c>
      <c r="B24" s="414" t="s">
        <v>710</v>
      </c>
      <c r="C24" s="414"/>
      <c r="D24" s="414"/>
      <c r="G24" s="393">
        <v>0</v>
      </c>
      <c r="H24" s="415"/>
      <c r="K24" s="380"/>
      <c r="L24" s="380"/>
      <c r="M24" s="380"/>
      <c r="N24" s="380"/>
      <c r="O24" s="380"/>
      <c r="P24" s="380"/>
    </row>
    <row r="25" spans="1:16" s="413" customFormat="1" ht="14.1" customHeight="1">
      <c r="A25" s="386">
        <f>+A24+1</f>
        <v>13</v>
      </c>
      <c r="B25" s="414" t="s">
        <v>709</v>
      </c>
      <c r="C25" s="414"/>
      <c r="D25" s="414"/>
      <c r="G25" s="393">
        <v>0</v>
      </c>
      <c r="H25" s="415"/>
      <c r="K25" s="380"/>
      <c r="L25" s="380"/>
      <c r="M25" s="380"/>
      <c r="N25" s="380"/>
      <c r="O25" s="380"/>
      <c r="P25" s="380"/>
    </row>
    <row r="26" spans="1:16" s="413" customFormat="1" ht="14.1" customHeight="1">
      <c r="A26" s="386">
        <f>+A25+1</f>
        <v>14</v>
      </c>
      <c r="B26" s="414" t="s">
        <v>708</v>
      </c>
      <c r="C26" s="414"/>
      <c r="D26" s="414"/>
      <c r="G26" s="417">
        <v>0</v>
      </c>
      <c r="H26" s="415"/>
      <c r="K26" s="380"/>
      <c r="L26" s="380"/>
      <c r="M26" s="380"/>
      <c r="N26" s="380"/>
      <c r="O26" s="380"/>
      <c r="P26" s="380"/>
    </row>
    <row r="27" spans="1:16" s="413" customFormat="1" ht="14.1" customHeight="1">
      <c r="A27" s="386">
        <f>+A26+1</f>
        <v>15</v>
      </c>
      <c r="B27" s="414" t="s">
        <v>707</v>
      </c>
      <c r="C27" s="414"/>
      <c r="D27" s="414"/>
      <c r="G27" s="416">
        <f>+G24-G26</f>
        <v>0</v>
      </c>
      <c r="H27" s="415"/>
      <c r="K27" s="380"/>
      <c r="L27" s="380"/>
      <c r="M27" s="380"/>
      <c r="N27" s="380"/>
      <c r="O27" s="380"/>
      <c r="P27" s="380"/>
    </row>
    <row r="28" spans="1:16" s="413" customFormat="1" ht="14.1" customHeight="1">
      <c r="A28" s="386">
        <f>+A27+1</f>
        <v>16</v>
      </c>
      <c r="B28" s="414" t="s">
        <v>706</v>
      </c>
      <c r="C28" s="414"/>
      <c r="D28" s="414"/>
      <c r="G28" s="417">
        <v>0</v>
      </c>
      <c r="H28" s="415"/>
      <c r="K28" s="380"/>
      <c r="L28" s="380"/>
      <c r="M28" s="380"/>
      <c r="N28" s="380"/>
      <c r="O28" s="380"/>
      <c r="P28" s="380"/>
    </row>
    <row r="29" spans="1:16" s="413" customFormat="1" ht="14.1" customHeight="1" thickBot="1">
      <c r="A29" s="386">
        <f>+A28+1</f>
        <v>17</v>
      </c>
      <c r="B29" s="414" t="s">
        <v>705</v>
      </c>
      <c r="C29" s="414"/>
      <c r="D29" s="414"/>
      <c r="G29" s="412">
        <f>+G27-G28</f>
        <v>0</v>
      </c>
      <c r="H29" s="415"/>
      <c r="K29" s="380"/>
      <c r="L29" s="380"/>
      <c r="M29" s="380"/>
      <c r="N29" s="380"/>
      <c r="O29" s="380"/>
      <c r="P29" s="380"/>
    </row>
    <row r="30" spans="1:16" s="413" customFormat="1" ht="14.1" customHeight="1" thickTop="1">
      <c r="A30" s="386"/>
      <c r="B30" s="414"/>
      <c r="C30" s="414"/>
      <c r="D30" s="414"/>
      <c r="G30" s="416"/>
      <c r="H30" s="415"/>
      <c r="K30" s="380"/>
      <c r="L30" s="380"/>
      <c r="M30" s="380"/>
      <c r="N30" s="380"/>
      <c r="O30" s="380"/>
      <c r="P30" s="380"/>
    </row>
    <row r="31" spans="1:16" s="413" customFormat="1" ht="14.1" customHeight="1">
      <c r="A31" s="386">
        <f>+A29+1</f>
        <v>18</v>
      </c>
      <c r="B31" s="414" t="s">
        <v>704</v>
      </c>
      <c r="C31" s="414"/>
      <c r="D31" s="414"/>
      <c r="G31" s="416">
        <f>P51</f>
        <v>0</v>
      </c>
      <c r="H31" s="411" t="str">
        <f>"From Line "&amp;A51&amp;P36</f>
        <v>From Line 36(n)</v>
      </c>
      <c r="K31" s="380"/>
      <c r="L31" s="380"/>
      <c r="M31" s="380"/>
      <c r="N31" s="380"/>
      <c r="O31" s="380"/>
      <c r="P31" s="380"/>
    </row>
    <row r="32" spans="1:16" s="413" customFormat="1" ht="14.1" customHeight="1">
      <c r="A32" s="386">
        <f>+A31+1</f>
        <v>19</v>
      </c>
      <c r="B32" s="414" t="s">
        <v>703</v>
      </c>
      <c r="C32" s="414"/>
      <c r="D32" s="414"/>
      <c r="G32" s="416">
        <f>+(G22+G29)/2</f>
        <v>0</v>
      </c>
      <c r="H32" s="415"/>
      <c r="K32" s="380"/>
      <c r="L32" s="380"/>
      <c r="M32" s="380"/>
      <c r="N32" s="380"/>
      <c r="O32" s="380"/>
      <c r="P32" s="380"/>
    </row>
    <row r="33" spans="1:16" s="413" customFormat="1" ht="14.1" customHeight="1" thickBot="1">
      <c r="A33" s="386">
        <f>+A32+1</f>
        <v>20</v>
      </c>
      <c r="B33" s="414" t="s">
        <v>702</v>
      </c>
      <c r="C33" s="414"/>
      <c r="D33" s="414"/>
      <c r="G33" s="412">
        <f>+G31+G32</f>
        <v>0</v>
      </c>
      <c r="H33" s="411" t="s">
        <v>716</v>
      </c>
      <c r="K33" s="380"/>
      <c r="L33" s="380"/>
      <c r="M33" s="380"/>
      <c r="N33" s="380"/>
      <c r="O33" s="380"/>
      <c r="P33" s="380"/>
    </row>
    <row r="34" spans="1:16" s="413" customFormat="1" ht="14.1" customHeight="1" thickTop="1">
      <c r="A34" s="386"/>
      <c r="B34" s="410"/>
      <c r="C34" s="410"/>
      <c r="D34" s="410"/>
      <c r="F34" s="422"/>
      <c r="I34" s="419"/>
      <c r="J34" s="415"/>
      <c r="K34" s="380"/>
      <c r="L34" s="380"/>
      <c r="M34" s="380"/>
      <c r="N34" s="380"/>
      <c r="O34" s="380"/>
      <c r="P34" s="380"/>
    </row>
    <row r="35" spans="1:16" ht="14.1" customHeight="1">
      <c r="A35" s="386">
        <f>A33+1</f>
        <v>21</v>
      </c>
      <c r="B35" s="410" t="s">
        <v>715</v>
      </c>
      <c r="C35" s="409"/>
      <c r="D35" s="385"/>
      <c r="E35" s="385"/>
      <c r="F35" s="385"/>
      <c r="G35" s="385"/>
      <c r="H35" s="385"/>
      <c r="I35" s="385"/>
      <c r="K35" s="380" t="s">
        <v>699</v>
      </c>
      <c r="L35" s="380"/>
      <c r="M35" s="380"/>
      <c r="N35" s="380"/>
      <c r="O35" s="380"/>
      <c r="P35" s="380"/>
    </row>
    <row r="36" spans="1:16" ht="14.1" customHeight="1">
      <c r="A36" s="386"/>
      <c r="B36" s="311" t="s">
        <v>574</v>
      </c>
      <c r="C36" s="310" t="s">
        <v>573</v>
      </c>
      <c r="D36" s="408" t="s">
        <v>603</v>
      </c>
      <c r="E36" s="408" t="s">
        <v>602</v>
      </c>
      <c r="F36" s="408" t="s">
        <v>601</v>
      </c>
      <c r="G36" s="408" t="s">
        <v>600</v>
      </c>
      <c r="H36" s="408" t="s">
        <v>599</v>
      </c>
      <c r="I36" s="408" t="s">
        <v>598</v>
      </c>
      <c r="K36" s="408" t="s">
        <v>597</v>
      </c>
      <c r="L36" s="408" t="s">
        <v>596</v>
      </c>
      <c r="M36" s="408" t="s">
        <v>595</v>
      </c>
      <c r="N36" s="408" t="s">
        <v>698</v>
      </c>
      <c r="O36" s="408" t="s">
        <v>697</v>
      </c>
      <c r="P36" s="408" t="s">
        <v>696</v>
      </c>
    </row>
    <row r="37" spans="1:16" ht="182.25" customHeight="1">
      <c r="A37" s="383">
        <f>+A35+1</f>
        <v>22</v>
      </c>
      <c r="B37" s="407" t="s">
        <v>695</v>
      </c>
      <c r="C37" s="407" t="s">
        <v>694</v>
      </c>
      <c r="D37" s="406" t="s">
        <v>693</v>
      </c>
      <c r="E37" s="406" t="s">
        <v>692</v>
      </c>
      <c r="F37" s="406" t="s">
        <v>691</v>
      </c>
      <c r="G37" s="406" t="s">
        <v>690</v>
      </c>
      <c r="H37" s="406" t="s">
        <v>689</v>
      </c>
      <c r="I37" s="406" t="s">
        <v>688</v>
      </c>
      <c r="K37" s="406" t="s">
        <v>687</v>
      </c>
      <c r="L37" s="406" t="s">
        <v>686</v>
      </c>
      <c r="M37" s="406" t="s">
        <v>685</v>
      </c>
      <c r="N37" s="406" t="s">
        <v>684</v>
      </c>
      <c r="O37" s="406" t="s">
        <v>683</v>
      </c>
      <c r="P37" s="406" t="s">
        <v>682</v>
      </c>
    </row>
    <row r="38" spans="1:16" ht="30">
      <c r="A38" s="405">
        <f t="shared" ref="A38:A52" si="1">+A37+1</f>
        <v>23</v>
      </c>
      <c r="B38" s="404"/>
      <c r="C38" s="404"/>
      <c r="D38" s="402" t="s">
        <v>2</v>
      </c>
      <c r="E38" s="402" t="s">
        <v>681</v>
      </c>
      <c r="F38" s="402"/>
      <c r="G38" s="402" t="s">
        <v>680</v>
      </c>
      <c r="H38" s="402" t="s">
        <v>679</v>
      </c>
      <c r="I38" s="402" t="s">
        <v>678</v>
      </c>
      <c r="J38" s="403"/>
      <c r="K38" s="402"/>
      <c r="L38" s="402" t="s">
        <v>677</v>
      </c>
      <c r="M38" s="402" t="s">
        <v>676</v>
      </c>
      <c r="N38" s="402" t="s">
        <v>675</v>
      </c>
      <c r="O38" s="402" t="s">
        <v>674</v>
      </c>
      <c r="P38" s="402" t="s">
        <v>673</v>
      </c>
    </row>
    <row r="39" spans="1:16" ht="14.1" customHeight="1">
      <c r="A39" s="383">
        <f t="shared" si="1"/>
        <v>24</v>
      </c>
      <c r="B39" s="398" t="s">
        <v>672</v>
      </c>
      <c r="C39" s="397">
        <f>F7-1</f>
        <v>2022</v>
      </c>
      <c r="D39" s="396" t="s">
        <v>44</v>
      </c>
      <c r="E39" s="401">
        <v>0</v>
      </c>
      <c r="F39" s="395" t="s">
        <v>44</v>
      </c>
      <c r="G39" s="395">
        <f>F8</f>
        <v>365</v>
      </c>
      <c r="H39" s="400" t="s">
        <v>44</v>
      </c>
      <c r="I39" s="388">
        <f>E39</f>
        <v>0</v>
      </c>
      <c r="K39" s="396" t="s">
        <v>44</v>
      </c>
      <c r="L39" s="396" t="s">
        <v>44</v>
      </c>
      <c r="M39" s="396" t="s">
        <v>44</v>
      </c>
      <c r="N39" s="396" t="s">
        <v>44</v>
      </c>
      <c r="O39" s="396" t="s">
        <v>44</v>
      </c>
      <c r="P39" s="393">
        <f>G21</f>
        <v>0</v>
      </c>
    </row>
    <row r="40" spans="1:16" ht="14.1" customHeight="1">
      <c r="A40" s="386">
        <f t="shared" si="1"/>
        <v>25</v>
      </c>
      <c r="B40" s="398" t="s">
        <v>671</v>
      </c>
      <c r="C40" s="397">
        <f>F7</f>
        <v>2023</v>
      </c>
      <c r="D40" s="396">
        <v>0</v>
      </c>
      <c r="E40" s="388">
        <f t="shared" ref="E40:E51" si="2">E39+D40</f>
        <v>0</v>
      </c>
      <c r="F40" s="399"/>
      <c r="G40" s="395">
        <f t="shared" ref="G40:G51" si="3">G39</f>
        <v>365</v>
      </c>
      <c r="H40" s="388">
        <f t="shared" ref="H40:H51" si="4">IFERROR(D40*F40/G40,0)</f>
        <v>0</v>
      </c>
      <c r="I40" s="388">
        <f t="shared" ref="I40:I51" si="5">+I39+H40</f>
        <v>0</v>
      </c>
      <c r="K40" s="393">
        <v>0</v>
      </c>
      <c r="L40" s="388">
        <f t="shared" ref="L40:L51" si="6">K40-D40</f>
        <v>0</v>
      </c>
      <c r="M40" s="388">
        <f t="shared" ref="M40:M51" si="7">IF(AND(D40&gt;=0,K40&gt;=0),IF(L40&gt;=0,H40,K40/D40*H40),IF(AND(D40&lt;0,K40&lt;0),IF(L40&lt;0,H40,K40/D40*H40),0))</f>
        <v>0</v>
      </c>
      <c r="N40" s="388">
        <f t="shared" ref="N40:N51" si="8">IF(AND(D40&gt;=0,K40&gt;=0),IF(L40&gt;=0,L40*50%,0),IF(AND(D40&lt;0,K40&lt;0),IF(L40&lt;0,L40*50%,0),0))</f>
        <v>0</v>
      </c>
      <c r="O40" s="388">
        <f t="shared" ref="O40:O51" si="9">IF(AND(D40&gt;=0,K40&lt;=0),K40*50%,IF(AND(D40&lt;0,K40&gt;=0),K40*50%,0))</f>
        <v>0</v>
      </c>
      <c r="P40" s="388">
        <f t="shared" ref="P40:P51" si="10">P39+M40+N40+O40</f>
        <v>0</v>
      </c>
    </row>
    <row r="41" spans="1:16" ht="14.1" customHeight="1">
      <c r="A41" s="386">
        <f t="shared" si="1"/>
        <v>26</v>
      </c>
      <c r="B41" s="398" t="s">
        <v>670</v>
      </c>
      <c r="C41" s="397">
        <f>C40</f>
        <v>2023</v>
      </c>
      <c r="D41" s="396">
        <v>0</v>
      </c>
      <c r="E41" s="388">
        <f t="shared" si="2"/>
        <v>0</v>
      </c>
      <c r="F41" s="395">
        <v>307</v>
      </c>
      <c r="G41" s="395">
        <f t="shared" si="3"/>
        <v>365</v>
      </c>
      <c r="H41" s="388">
        <f t="shared" si="4"/>
        <v>0</v>
      </c>
      <c r="I41" s="388">
        <f t="shared" si="5"/>
        <v>0</v>
      </c>
      <c r="K41" s="393">
        <v>0</v>
      </c>
      <c r="L41" s="388">
        <f t="shared" si="6"/>
        <v>0</v>
      </c>
      <c r="M41" s="388">
        <f t="shared" si="7"/>
        <v>0</v>
      </c>
      <c r="N41" s="388">
        <f t="shared" si="8"/>
        <v>0</v>
      </c>
      <c r="O41" s="388">
        <f t="shared" si="9"/>
        <v>0</v>
      </c>
      <c r="P41" s="388">
        <f t="shared" si="10"/>
        <v>0</v>
      </c>
    </row>
    <row r="42" spans="1:16" ht="14.1" customHeight="1">
      <c r="A42" s="386">
        <f t="shared" si="1"/>
        <v>27</v>
      </c>
      <c r="B42" s="398" t="s">
        <v>669</v>
      </c>
      <c r="C42" s="397">
        <f t="shared" ref="C42:C51" si="11">C41</f>
        <v>2023</v>
      </c>
      <c r="D42" s="396">
        <v>0</v>
      </c>
      <c r="E42" s="388">
        <f t="shared" si="2"/>
        <v>0</v>
      </c>
      <c r="F42" s="395">
        <v>276</v>
      </c>
      <c r="G42" s="395">
        <f t="shared" si="3"/>
        <v>365</v>
      </c>
      <c r="H42" s="388">
        <f t="shared" si="4"/>
        <v>0</v>
      </c>
      <c r="I42" s="388">
        <f t="shared" si="5"/>
        <v>0</v>
      </c>
      <c r="K42" s="393">
        <v>0</v>
      </c>
      <c r="L42" s="388">
        <f t="shared" si="6"/>
        <v>0</v>
      </c>
      <c r="M42" s="388">
        <f t="shared" si="7"/>
        <v>0</v>
      </c>
      <c r="N42" s="388">
        <f t="shared" si="8"/>
        <v>0</v>
      </c>
      <c r="O42" s="388">
        <f t="shared" si="9"/>
        <v>0</v>
      </c>
      <c r="P42" s="388">
        <f t="shared" si="10"/>
        <v>0</v>
      </c>
    </row>
    <row r="43" spans="1:16" ht="14.1" customHeight="1">
      <c r="A43" s="386">
        <f t="shared" si="1"/>
        <v>28</v>
      </c>
      <c r="B43" s="398" t="s">
        <v>668</v>
      </c>
      <c r="C43" s="397">
        <f t="shared" si="11"/>
        <v>2023</v>
      </c>
      <c r="D43" s="396">
        <v>0</v>
      </c>
      <c r="E43" s="388">
        <f t="shared" si="2"/>
        <v>0</v>
      </c>
      <c r="F43" s="395">
        <v>246</v>
      </c>
      <c r="G43" s="395">
        <f t="shared" si="3"/>
        <v>365</v>
      </c>
      <c r="H43" s="388">
        <f t="shared" si="4"/>
        <v>0</v>
      </c>
      <c r="I43" s="388">
        <f t="shared" si="5"/>
        <v>0</v>
      </c>
      <c r="K43" s="393">
        <v>0</v>
      </c>
      <c r="L43" s="388">
        <f t="shared" si="6"/>
        <v>0</v>
      </c>
      <c r="M43" s="388">
        <f t="shared" si="7"/>
        <v>0</v>
      </c>
      <c r="N43" s="388">
        <f t="shared" si="8"/>
        <v>0</v>
      </c>
      <c r="O43" s="388">
        <f t="shared" si="9"/>
        <v>0</v>
      </c>
      <c r="P43" s="388">
        <f t="shared" si="10"/>
        <v>0</v>
      </c>
    </row>
    <row r="44" spans="1:16" ht="14.1" customHeight="1">
      <c r="A44" s="386">
        <f t="shared" si="1"/>
        <v>29</v>
      </c>
      <c r="B44" s="398" t="s">
        <v>667</v>
      </c>
      <c r="C44" s="397">
        <f t="shared" si="11"/>
        <v>2023</v>
      </c>
      <c r="D44" s="396">
        <v>0</v>
      </c>
      <c r="E44" s="388">
        <f t="shared" si="2"/>
        <v>0</v>
      </c>
      <c r="F44" s="395">
        <v>215</v>
      </c>
      <c r="G44" s="395">
        <f t="shared" si="3"/>
        <v>365</v>
      </c>
      <c r="H44" s="388">
        <f t="shared" si="4"/>
        <v>0</v>
      </c>
      <c r="I44" s="388">
        <f t="shared" si="5"/>
        <v>0</v>
      </c>
      <c r="K44" s="393">
        <v>0</v>
      </c>
      <c r="L44" s="388">
        <f t="shared" si="6"/>
        <v>0</v>
      </c>
      <c r="M44" s="388">
        <f t="shared" si="7"/>
        <v>0</v>
      </c>
      <c r="N44" s="388">
        <f t="shared" si="8"/>
        <v>0</v>
      </c>
      <c r="O44" s="388">
        <f t="shared" si="9"/>
        <v>0</v>
      </c>
      <c r="P44" s="388">
        <f t="shared" si="10"/>
        <v>0</v>
      </c>
    </row>
    <row r="45" spans="1:16" ht="14.1" customHeight="1">
      <c r="A45" s="386">
        <f t="shared" si="1"/>
        <v>30</v>
      </c>
      <c r="B45" s="398" t="s">
        <v>666</v>
      </c>
      <c r="C45" s="397">
        <f t="shared" si="11"/>
        <v>2023</v>
      </c>
      <c r="D45" s="396">
        <v>0</v>
      </c>
      <c r="E45" s="388">
        <f t="shared" si="2"/>
        <v>0</v>
      </c>
      <c r="F45" s="395">
        <v>185</v>
      </c>
      <c r="G45" s="395">
        <f t="shared" si="3"/>
        <v>365</v>
      </c>
      <c r="H45" s="388">
        <f t="shared" si="4"/>
        <v>0</v>
      </c>
      <c r="I45" s="388">
        <f t="shared" si="5"/>
        <v>0</v>
      </c>
      <c r="K45" s="393">
        <v>0</v>
      </c>
      <c r="L45" s="388">
        <f t="shared" si="6"/>
        <v>0</v>
      </c>
      <c r="M45" s="388">
        <f t="shared" si="7"/>
        <v>0</v>
      </c>
      <c r="N45" s="388">
        <f t="shared" si="8"/>
        <v>0</v>
      </c>
      <c r="O45" s="388">
        <f t="shared" si="9"/>
        <v>0</v>
      </c>
      <c r="P45" s="388">
        <f t="shared" si="10"/>
        <v>0</v>
      </c>
    </row>
    <row r="46" spans="1:16" ht="14.1" customHeight="1">
      <c r="A46" s="386">
        <f t="shared" si="1"/>
        <v>31</v>
      </c>
      <c r="B46" s="398" t="s">
        <v>665</v>
      </c>
      <c r="C46" s="397">
        <f t="shared" si="11"/>
        <v>2023</v>
      </c>
      <c r="D46" s="396">
        <v>0</v>
      </c>
      <c r="E46" s="388">
        <f t="shared" si="2"/>
        <v>0</v>
      </c>
      <c r="F46" s="395">
        <v>154</v>
      </c>
      <c r="G46" s="395">
        <f t="shared" si="3"/>
        <v>365</v>
      </c>
      <c r="H46" s="388">
        <f t="shared" si="4"/>
        <v>0</v>
      </c>
      <c r="I46" s="388">
        <f t="shared" si="5"/>
        <v>0</v>
      </c>
      <c r="K46" s="393">
        <v>0</v>
      </c>
      <c r="L46" s="388">
        <f t="shared" si="6"/>
        <v>0</v>
      </c>
      <c r="M46" s="388">
        <f t="shared" si="7"/>
        <v>0</v>
      </c>
      <c r="N46" s="388">
        <f t="shared" si="8"/>
        <v>0</v>
      </c>
      <c r="O46" s="388">
        <f t="shared" si="9"/>
        <v>0</v>
      </c>
      <c r="P46" s="388">
        <f t="shared" si="10"/>
        <v>0</v>
      </c>
    </row>
    <row r="47" spans="1:16" ht="14.1" customHeight="1">
      <c r="A47" s="386">
        <f t="shared" si="1"/>
        <v>32</v>
      </c>
      <c r="B47" s="398" t="s">
        <v>664</v>
      </c>
      <c r="C47" s="397">
        <f t="shared" si="11"/>
        <v>2023</v>
      </c>
      <c r="D47" s="396">
        <v>0</v>
      </c>
      <c r="E47" s="388">
        <f t="shared" si="2"/>
        <v>0</v>
      </c>
      <c r="F47" s="395">
        <v>123</v>
      </c>
      <c r="G47" s="395">
        <f t="shared" si="3"/>
        <v>365</v>
      </c>
      <c r="H47" s="388">
        <f t="shared" si="4"/>
        <v>0</v>
      </c>
      <c r="I47" s="388">
        <f t="shared" si="5"/>
        <v>0</v>
      </c>
      <c r="K47" s="393">
        <v>0</v>
      </c>
      <c r="L47" s="388">
        <f t="shared" si="6"/>
        <v>0</v>
      </c>
      <c r="M47" s="388">
        <f t="shared" si="7"/>
        <v>0</v>
      </c>
      <c r="N47" s="388">
        <f t="shared" si="8"/>
        <v>0</v>
      </c>
      <c r="O47" s="388">
        <f t="shared" si="9"/>
        <v>0</v>
      </c>
      <c r="P47" s="388">
        <f t="shared" si="10"/>
        <v>0</v>
      </c>
    </row>
    <row r="48" spans="1:16" ht="14.1" customHeight="1">
      <c r="A48" s="386">
        <f t="shared" si="1"/>
        <v>33</v>
      </c>
      <c r="B48" s="398" t="s">
        <v>663</v>
      </c>
      <c r="C48" s="397">
        <f t="shared" si="11"/>
        <v>2023</v>
      </c>
      <c r="D48" s="396">
        <v>0</v>
      </c>
      <c r="E48" s="388">
        <f t="shared" si="2"/>
        <v>0</v>
      </c>
      <c r="F48" s="395">
        <v>93</v>
      </c>
      <c r="G48" s="395">
        <f t="shared" si="3"/>
        <v>365</v>
      </c>
      <c r="H48" s="388">
        <f t="shared" si="4"/>
        <v>0</v>
      </c>
      <c r="I48" s="388">
        <f t="shared" si="5"/>
        <v>0</v>
      </c>
      <c r="K48" s="393">
        <v>0</v>
      </c>
      <c r="L48" s="388">
        <f t="shared" si="6"/>
        <v>0</v>
      </c>
      <c r="M48" s="388">
        <f t="shared" si="7"/>
        <v>0</v>
      </c>
      <c r="N48" s="388">
        <f t="shared" si="8"/>
        <v>0</v>
      </c>
      <c r="O48" s="388">
        <f t="shared" si="9"/>
        <v>0</v>
      </c>
      <c r="P48" s="388">
        <f t="shared" si="10"/>
        <v>0</v>
      </c>
    </row>
    <row r="49" spans="1:16" ht="14.1" customHeight="1">
      <c r="A49" s="386">
        <f t="shared" si="1"/>
        <v>34</v>
      </c>
      <c r="B49" s="398" t="s">
        <v>662</v>
      </c>
      <c r="C49" s="397">
        <f t="shared" si="11"/>
        <v>2023</v>
      </c>
      <c r="D49" s="396">
        <v>0</v>
      </c>
      <c r="E49" s="388">
        <f t="shared" si="2"/>
        <v>0</v>
      </c>
      <c r="F49" s="395">
        <v>62</v>
      </c>
      <c r="G49" s="395">
        <f t="shared" si="3"/>
        <v>365</v>
      </c>
      <c r="H49" s="388">
        <f t="shared" si="4"/>
        <v>0</v>
      </c>
      <c r="I49" s="388">
        <f t="shared" si="5"/>
        <v>0</v>
      </c>
      <c r="K49" s="393">
        <v>0</v>
      </c>
      <c r="L49" s="388">
        <f t="shared" si="6"/>
        <v>0</v>
      </c>
      <c r="M49" s="388">
        <f t="shared" si="7"/>
        <v>0</v>
      </c>
      <c r="N49" s="388">
        <f t="shared" si="8"/>
        <v>0</v>
      </c>
      <c r="O49" s="388">
        <f t="shared" si="9"/>
        <v>0</v>
      </c>
      <c r="P49" s="388">
        <f t="shared" si="10"/>
        <v>0</v>
      </c>
    </row>
    <row r="50" spans="1:16" ht="14.1" customHeight="1">
      <c r="A50" s="386">
        <f t="shared" si="1"/>
        <v>35</v>
      </c>
      <c r="B50" s="398" t="s">
        <v>661</v>
      </c>
      <c r="C50" s="397">
        <f t="shared" si="11"/>
        <v>2023</v>
      </c>
      <c r="D50" s="396">
        <v>0</v>
      </c>
      <c r="E50" s="388">
        <f t="shared" si="2"/>
        <v>0</v>
      </c>
      <c r="F50" s="395">
        <v>32</v>
      </c>
      <c r="G50" s="395">
        <f t="shared" si="3"/>
        <v>365</v>
      </c>
      <c r="H50" s="388">
        <f t="shared" si="4"/>
        <v>0</v>
      </c>
      <c r="I50" s="388">
        <f t="shared" si="5"/>
        <v>0</v>
      </c>
      <c r="K50" s="393">
        <v>0</v>
      </c>
      <c r="L50" s="388">
        <f t="shared" si="6"/>
        <v>0</v>
      </c>
      <c r="M50" s="388">
        <f t="shared" si="7"/>
        <v>0</v>
      </c>
      <c r="N50" s="388">
        <f t="shared" si="8"/>
        <v>0</v>
      </c>
      <c r="O50" s="388">
        <f t="shared" si="9"/>
        <v>0</v>
      </c>
      <c r="P50" s="388">
        <f t="shared" si="10"/>
        <v>0</v>
      </c>
    </row>
    <row r="51" spans="1:16" ht="14.1" customHeight="1">
      <c r="A51" s="386">
        <f t="shared" si="1"/>
        <v>36</v>
      </c>
      <c r="B51" s="398" t="s">
        <v>660</v>
      </c>
      <c r="C51" s="397">
        <f t="shared" si="11"/>
        <v>2023</v>
      </c>
      <c r="D51" s="396">
        <v>0</v>
      </c>
      <c r="E51" s="388">
        <f t="shared" si="2"/>
        <v>0</v>
      </c>
      <c r="F51" s="395">
        <v>1</v>
      </c>
      <c r="G51" s="395">
        <f t="shared" si="3"/>
        <v>365</v>
      </c>
      <c r="H51" s="388">
        <f t="shared" si="4"/>
        <v>0</v>
      </c>
      <c r="I51" s="394">
        <f t="shared" si="5"/>
        <v>0</v>
      </c>
      <c r="K51" s="393">
        <v>0</v>
      </c>
      <c r="L51" s="388">
        <f t="shared" si="6"/>
        <v>0</v>
      </c>
      <c r="M51" s="388">
        <f t="shared" si="7"/>
        <v>0</v>
      </c>
      <c r="N51" s="388">
        <f t="shared" si="8"/>
        <v>0</v>
      </c>
      <c r="O51" s="388">
        <f t="shared" si="9"/>
        <v>0</v>
      </c>
      <c r="P51" s="388">
        <f t="shared" si="10"/>
        <v>0</v>
      </c>
    </row>
    <row r="52" spans="1:16" ht="14.1" customHeight="1" thickBot="1">
      <c r="A52" s="386">
        <f t="shared" si="1"/>
        <v>37</v>
      </c>
      <c r="B52" s="392" t="s">
        <v>659</v>
      </c>
      <c r="C52" s="391"/>
      <c r="D52" s="390">
        <f>SUM(D40:D51)</f>
        <v>0</v>
      </c>
      <c r="E52" s="389"/>
      <c r="F52" s="389"/>
      <c r="G52" s="389"/>
      <c r="H52" s="389"/>
      <c r="I52" s="388"/>
      <c r="K52" s="387">
        <f>SUM(K40:K51)</f>
        <v>0</v>
      </c>
      <c r="L52" s="387">
        <f>SUM(L40:L51)</f>
        <v>0</v>
      </c>
    </row>
    <row r="53" spans="1:16" ht="14.1" customHeight="1" thickTop="1">
      <c r="A53" s="386"/>
      <c r="B53" s="421"/>
      <c r="C53" s="421"/>
      <c r="D53" s="388"/>
      <c r="E53" s="420"/>
      <c r="F53" s="420"/>
      <c r="G53" s="420"/>
      <c r="H53" s="420"/>
      <c r="I53" s="388"/>
      <c r="K53" s="384"/>
    </row>
    <row r="54" spans="1:16" ht="14.1" customHeight="1">
      <c r="A54" s="383">
        <f>+A52+1</f>
        <v>38</v>
      </c>
      <c r="B54" s="749" t="s">
        <v>877</v>
      </c>
      <c r="C54" s="749"/>
      <c r="D54" s="749"/>
      <c r="E54" s="749"/>
      <c r="F54" s="749"/>
      <c r="G54" s="749"/>
      <c r="H54" s="749"/>
      <c r="I54" s="749"/>
    </row>
    <row r="55" spans="1:16" ht="14.1" customHeight="1">
      <c r="A55" s="386"/>
      <c r="B55" s="385"/>
      <c r="C55" s="385"/>
      <c r="D55" s="385"/>
      <c r="E55" s="385"/>
      <c r="F55" s="385"/>
      <c r="G55" s="385"/>
      <c r="H55" s="385"/>
      <c r="I55" s="385"/>
      <c r="L55" s="380"/>
      <c r="M55" s="380"/>
      <c r="N55" s="380"/>
      <c r="O55" s="380"/>
      <c r="P55" s="380"/>
    </row>
    <row r="56" spans="1:16" ht="14.1" customHeight="1">
      <c r="A56" s="386">
        <f>A54+1</f>
        <v>39</v>
      </c>
      <c r="B56" s="410" t="s">
        <v>700</v>
      </c>
      <c r="C56" s="410"/>
      <c r="D56" s="410"/>
      <c r="E56" s="410"/>
      <c r="F56" s="413"/>
      <c r="G56" s="413"/>
      <c r="H56" s="413"/>
      <c r="I56" s="419"/>
      <c r="L56" s="380"/>
      <c r="M56" s="380"/>
      <c r="N56" s="380"/>
      <c r="O56" s="380"/>
      <c r="P56" s="699" t="s">
        <v>882</v>
      </c>
    </row>
    <row r="57" spans="1:16" ht="14.1" customHeight="1">
      <c r="A57" s="386"/>
      <c r="B57" s="410"/>
      <c r="C57" s="410"/>
      <c r="D57" s="410"/>
      <c r="E57" s="410"/>
      <c r="F57" s="413"/>
      <c r="G57" s="413"/>
      <c r="H57" s="413"/>
      <c r="I57" s="419"/>
      <c r="L57" s="380"/>
      <c r="M57" s="380"/>
      <c r="N57" s="380"/>
      <c r="O57" s="380"/>
      <c r="P57" s="380"/>
    </row>
    <row r="58" spans="1:16" ht="27.95" customHeight="1">
      <c r="A58" s="386">
        <f>A56+1</f>
        <v>40</v>
      </c>
      <c r="B58" s="410"/>
      <c r="C58" s="410"/>
      <c r="D58" s="410"/>
      <c r="E58" s="413"/>
      <c r="F58" s="413"/>
      <c r="G58" s="418" t="s">
        <v>714</v>
      </c>
      <c r="H58" s="413"/>
      <c r="L58" s="380"/>
      <c r="M58" s="380"/>
      <c r="N58" s="380"/>
      <c r="O58" s="380"/>
      <c r="P58" s="380"/>
    </row>
    <row r="59" spans="1:16" ht="14.1" customHeight="1">
      <c r="A59" s="386">
        <f t="shared" ref="A59:A64" si="12">+A58+1</f>
        <v>41</v>
      </c>
      <c r="B59" s="414" t="s">
        <v>713</v>
      </c>
      <c r="C59" s="414"/>
      <c r="D59" s="414"/>
      <c r="E59" s="413"/>
      <c r="F59" s="413"/>
      <c r="G59" s="393">
        <v>0</v>
      </c>
      <c r="H59" s="415"/>
      <c r="L59" s="380"/>
      <c r="M59" s="380"/>
      <c r="N59" s="380"/>
      <c r="O59" s="380"/>
      <c r="P59" s="380"/>
    </row>
    <row r="60" spans="1:16" ht="14.1" customHeight="1">
      <c r="A60" s="386">
        <f t="shared" si="12"/>
        <v>42</v>
      </c>
      <c r="B60" s="414" t="s">
        <v>709</v>
      </c>
      <c r="C60" s="414"/>
      <c r="D60" s="414"/>
      <c r="E60" s="413"/>
      <c r="F60" s="413"/>
      <c r="G60" s="393">
        <v>0</v>
      </c>
      <c r="H60" s="415"/>
      <c r="L60" s="380"/>
      <c r="M60" s="380"/>
      <c r="N60" s="380"/>
      <c r="O60" s="380"/>
      <c r="P60" s="380"/>
    </row>
    <row r="61" spans="1:16" ht="14.1" customHeight="1">
      <c r="A61" s="386">
        <f t="shared" si="12"/>
        <v>43</v>
      </c>
      <c r="B61" s="414" t="s">
        <v>708</v>
      </c>
      <c r="C61" s="414"/>
      <c r="D61" s="414"/>
      <c r="E61" s="413"/>
      <c r="F61" s="413"/>
      <c r="G61" s="417">
        <v>0</v>
      </c>
      <c r="H61" s="415"/>
      <c r="K61" s="380"/>
      <c r="L61" s="380"/>
      <c r="M61" s="380"/>
      <c r="N61" s="380"/>
      <c r="O61" s="380"/>
      <c r="P61" s="380"/>
    </row>
    <row r="62" spans="1:16" ht="14.1" customHeight="1">
      <c r="A62" s="386">
        <f t="shared" si="12"/>
        <v>44</v>
      </c>
      <c r="B62" s="414" t="s">
        <v>707</v>
      </c>
      <c r="C62" s="414"/>
      <c r="D62" s="414"/>
      <c r="E62" s="413"/>
      <c r="F62" s="413"/>
      <c r="G62" s="416">
        <f>+G59-G61-G60</f>
        <v>0</v>
      </c>
      <c r="H62" s="415"/>
      <c r="K62" s="380"/>
      <c r="L62" s="380"/>
      <c r="M62" s="380"/>
      <c r="N62" s="380"/>
      <c r="O62" s="380"/>
      <c r="P62" s="380"/>
    </row>
    <row r="63" spans="1:16" ht="14.1" customHeight="1">
      <c r="A63" s="386">
        <f t="shared" si="12"/>
        <v>45</v>
      </c>
      <c r="B63" s="414" t="s">
        <v>712</v>
      </c>
      <c r="C63" s="414"/>
      <c r="D63" s="414"/>
      <c r="E63" s="413"/>
      <c r="F63" s="413"/>
      <c r="G63" s="417">
        <v>0</v>
      </c>
      <c r="H63" s="415"/>
      <c r="K63" s="380"/>
      <c r="L63" s="380"/>
      <c r="M63" s="380"/>
      <c r="N63" s="380"/>
      <c r="O63" s="380"/>
      <c r="P63" s="380"/>
    </row>
    <row r="64" spans="1:16" ht="14.1" customHeight="1" thickBot="1">
      <c r="A64" s="386">
        <f t="shared" si="12"/>
        <v>46</v>
      </c>
      <c r="B64" s="414" t="s">
        <v>711</v>
      </c>
      <c r="C64" s="414"/>
      <c r="D64" s="414"/>
      <c r="E64" s="413"/>
      <c r="F64" s="413"/>
      <c r="G64" s="412">
        <f>+G62-G63</f>
        <v>0</v>
      </c>
      <c r="H64" s="415"/>
      <c r="K64" s="380"/>
      <c r="L64" s="380"/>
      <c r="M64" s="380"/>
      <c r="N64" s="380"/>
      <c r="O64" s="380"/>
      <c r="P64" s="380"/>
    </row>
    <row r="65" spans="1:16" ht="14.1" customHeight="1" thickTop="1">
      <c r="A65" s="386"/>
      <c r="B65" s="414"/>
      <c r="C65" s="414"/>
      <c r="D65" s="414"/>
      <c r="E65" s="413"/>
      <c r="F65" s="413"/>
      <c r="G65" s="416"/>
      <c r="H65" s="415"/>
      <c r="K65" s="380"/>
      <c r="L65" s="380"/>
      <c r="M65" s="380"/>
      <c r="N65" s="380"/>
      <c r="O65" s="380"/>
      <c r="P65" s="380"/>
    </row>
    <row r="66" spans="1:16" ht="14.1" customHeight="1">
      <c r="A66" s="386">
        <f>A64+1</f>
        <v>47</v>
      </c>
      <c r="B66" s="414" t="s">
        <v>710</v>
      </c>
      <c r="C66" s="414"/>
      <c r="D66" s="414"/>
      <c r="E66" s="413"/>
      <c r="F66" s="413"/>
      <c r="G66" s="393">
        <v>0</v>
      </c>
      <c r="H66" s="415"/>
    </row>
    <row r="67" spans="1:16" ht="14.1" customHeight="1">
      <c r="A67" s="386">
        <f>+A66+1</f>
        <v>48</v>
      </c>
      <c r="B67" s="414" t="s">
        <v>709</v>
      </c>
      <c r="C67" s="414"/>
      <c r="D67" s="414"/>
      <c r="E67" s="413"/>
      <c r="F67" s="413"/>
      <c r="G67" s="393">
        <v>0</v>
      </c>
      <c r="H67" s="415"/>
    </row>
    <row r="68" spans="1:16" ht="14.1" customHeight="1">
      <c r="A68" s="386">
        <f>+A67+1</f>
        <v>49</v>
      </c>
      <c r="B68" s="414" t="s">
        <v>708</v>
      </c>
      <c r="C68" s="414"/>
      <c r="D68" s="414"/>
      <c r="E68" s="413"/>
      <c r="F68" s="413"/>
      <c r="G68" s="417">
        <v>0</v>
      </c>
      <c r="H68" s="415"/>
      <c r="K68" s="380"/>
      <c r="L68" s="380"/>
      <c r="M68" s="380"/>
      <c r="N68" s="380"/>
      <c r="O68" s="380"/>
      <c r="P68" s="380"/>
    </row>
    <row r="69" spans="1:16" ht="14.1" customHeight="1">
      <c r="A69" s="386">
        <f>+A68+1</f>
        <v>50</v>
      </c>
      <c r="B69" s="414" t="s">
        <v>707</v>
      </c>
      <c r="C69" s="414"/>
      <c r="D69" s="414"/>
      <c r="E69" s="413"/>
      <c r="F69" s="413"/>
      <c r="G69" s="416">
        <f>+G66-G68</f>
        <v>0</v>
      </c>
      <c r="H69" s="415"/>
      <c r="K69" s="380"/>
      <c r="L69" s="380"/>
      <c r="M69" s="380"/>
      <c r="N69" s="380"/>
      <c r="O69" s="380"/>
      <c r="P69" s="380"/>
    </row>
    <row r="70" spans="1:16" ht="14.1" customHeight="1">
      <c r="A70" s="386">
        <f>+A69+1</f>
        <v>51</v>
      </c>
      <c r="B70" s="414" t="s">
        <v>706</v>
      </c>
      <c r="C70" s="414"/>
      <c r="D70" s="414"/>
      <c r="E70" s="413"/>
      <c r="F70" s="413"/>
      <c r="G70" s="417">
        <v>0</v>
      </c>
      <c r="H70" s="415"/>
      <c r="K70" s="380"/>
      <c r="L70" s="380"/>
      <c r="M70" s="380"/>
      <c r="N70" s="380"/>
      <c r="O70" s="380"/>
      <c r="P70" s="380"/>
    </row>
    <row r="71" spans="1:16" ht="14.1" customHeight="1" thickBot="1">
      <c r="A71" s="386">
        <f>+A70+1</f>
        <v>52</v>
      </c>
      <c r="B71" s="414" t="s">
        <v>705</v>
      </c>
      <c r="C71" s="414"/>
      <c r="D71" s="414"/>
      <c r="E71" s="413"/>
      <c r="F71" s="413"/>
      <c r="G71" s="412">
        <f>+G69-G70</f>
        <v>0</v>
      </c>
      <c r="H71" s="415"/>
      <c r="K71" s="380"/>
      <c r="L71" s="380"/>
      <c r="M71" s="380"/>
      <c r="N71" s="380"/>
      <c r="O71" s="380"/>
      <c r="P71" s="380"/>
    </row>
    <row r="72" spans="1:16" ht="14.1" customHeight="1" thickTop="1">
      <c r="A72" s="386"/>
      <c r="B72" s="414"/>
      <c r="C72" s="414"/>
      <c r="D72" s="414"/>
      <c r="E72" s="413"/>
      <c r="F72" s="413"/>
      <c r="G72" s="416"/>
      <c r="H72" s="415"/>
      <c r="K72" s="380"/>
      <c r="L72" s="380"/>
      <c r="M72" s="380"/>
      <c r="N72" s="380"/>
      <c r="O72" s="380"/>
      <c r="P72" s="380"/>
    </row>
    <row r="73" spans="1:16" ht="14.1" customHeight="1">
      <c r="A73" s="386">
        <f>A71+1</f>
        <v>53</v>
      </c>
      <c r="B73" s="414" t="s">
        <v>704</v>
      </c>
      <c r="C73" s="414"/>
      <c r="D73" s="414"/>
      <c r="E73" s="413"/>
      <c r="F73" s="413"/>
      <c r="G73" s="416">
        <f>+P93</f>
        <v>0</v>
      </c>
      <c r="H73" s="411" t="str">
        <f>"From Line "&amp;A93&amp;P78</f>
        <v>From Line 70(n)</v>
      </c>
      <c r="K73" s="380"/>
      <c r="L73" s="380"/>
      <c r="M73" s="380"/>
      <c r="N73" s="380"/>
      <c r="O73" s="380"/>
      <c r="P73" s="380"/>
    </row>
    <row r="74" spans="1:16" ht="14.1" customHeight="1">
      <c r="A74" s="386">
        <f>+A73+1</f>
        <v>54</v>
      </c>
      <c r="B74" s="414" t="s">
        <v>703</v>
      </c>
      <c r="C74" s="414"/>
      <c r="D74" s="414"/>
      <c r="E74" s="413"/>
      <c r="F74" s="413"/>
      <c r="G74" s="416">
        <f>+(G64+G71)/2</f>
        <v>0</v>
      </c>
      <c r="H74" s="415"/>
      <c r="K74" s="380"/>
      <c r="L74" s="380"/>
      <c r="M74" s="380"/>
      <c r="N74" s="380"/>
      <c r="O74" s="380"/>
      <c r="P74" s="380"/>
    </row>
    <row r="75" spans="1:16" ht="14.1" customHeight="1" thickBot="1">
      <c r="A75" s="386">
        <f>+A74+1</f>
        <v>55</v>
      </c>
      <c r="B75" s="414" t="s">
        <v>702</v>
      </c>
      <c r="C75" s="414"/>
      <c r="D75" s="414"/>
      <c r="E75" s="413"/>
      <c r="F75" s="413"/>
      <c r="G75" s="412">
        <f>+G73+G74</f>
        <v>0</v>
      </c>
      <c r="H75" s="411" t="s">
        <v>701</v>
      </c>
      <c r="K75" s="380"/>
      <c r="L75" s="380"/>
      <c r="M75" s="380"/>
      <c r="N75" s="380"/>
      <c r="O75" s="380"/>
      <c r="P75" s="380"/>
    </row>
    <row r="76" spans="1:16" ht="14.1" customHeight="1" thickTop="1">
      <c r="A76" s="382"/>
      <c r="K76" s="380"/>
      <c r="L76" s="380"/>
      <c r="M76" s="380"/>
      <c r="N76" s="380"/>
      <c r="O76" s="380"/>
      <c r="P76" s="380"/>
    </row>
    <row r="77" spans="1:16" ht="14.1" customHeight="1">
      <c r="A77" s="386">
        <f>A75+1</f>
        <v>56</v>
      </c>
      <c r="B77" s="410" t="s">
        <v>700</v>
      </c>
      <c r="C77" s="409"/>
      <c r="D77" s="385"/>
      <c r="E77" s="385"/>
      <c r="F77" s="385"/>
      <c r="G77" s="385"/>
      <c r="H77" s="385"/>
      <c r="I77" s="385"/>
      <c r="K77" s="380" t="s">
        <v>699</v>
      </c>
      <c r="L77" s="380"/>
      <c r="M77" s="380"/>
      <c r="N77" s="380"/>
      <c r="O77" s="380"/>
      <c r="P77" s="380"/>
    </row>
    <row r="78" spans="1:16" ht="14.1" customHeight="1">
      <c r="A78" s="386"/>
      <c r="B78" s="311" t="s">
        <v>574</v>
      </c>
      <c r="C78" s="310" t="s">
        <v>573</v>
      </c>
      <c r="D78" s="408" t="s">
        <v>603</v>
      </c>
      <c r="E78" s="408" t="s">
        <v>602</v>
      </c>
      <c r="F78" s="408" t="s">
        <v>601</v>
      </c>
      <c r="G78" s="408" t="s">
        <v>600</v>
      </c>
      <c r="H78" s="408" t="s">
        <v>599</v>
      </c>
      <c r="I78" s="408" t="s">
        <v>598</v>
      </c>
      <c r="K78" s="408" t="s">
        <v>597</v>
      </c>
      <c r="L78" s="408" t="s">
        <v>596</v>
      </c>
      <c r="M78" s="408" t="s">
        <v>595</v>
      </c>
      <c r="N78" s="408" t="s">
        <v>698</v>
      </c>
      <c r="O78" s="408" t="s">
        <v>697</v>
      </c>
      <c r="P78" s="408" t="s">
        <v>696</v>
      </c>
    </row>
    <row r="79" spans="1:16" ht="168" customHeight="1">
      <c r="A79" s="383">
        <f>+A77+1</f>
        <v>57</v>
      </c>
      <c r="B79" s="407" t="s">
        <v>695</v>
      </c>
      <c r="C79" s="407" t="s">
        <v>694</v>
      </c>
      <c r="D79" s="406" t="s">
        <v>693</v>
      </c>
      <c r="E79" s="406" t="s">
        <v>692</v>
      </c>
      <c r="F79" s="406" t="s">
        <v>691</v>
      </c>
      <c r="G79" s="406" t="s">
        <v>690</v>
      </c>
      <c r="H79" s="406" t="s">
        <v>689</v>
      </c>
      <c r="I79" s="406" t="s">
        <v>688</v>
      </c>
      <c r="K79" s="406" t="s">
        <v>687</v>
      </c>
      <c r="L79" s="406" t="s">
        <v>686</v>
      </c>
      <c r="M79" s="406" t="s">
        <v>685</v>
      </c>
      <c r="N79" s="406" t="s">
        <v>684</v>
      </c>
      <c r="O79" s="406" t="s">
        <v>683</v>
      </c>
      <c r="P79" s="406" t="s">
        <v>682</v>
      </c>
    </row>
    <row r="80" spans="1:16" ht="30">
      <c r="A80" s="405">
        <f>+A79+1</f>
        <v>58</v>
      </c>
      <c r="B80" s="404"/>
      <c r="C80" s="404"/>
      <c r="D80" s="402" t="s">
        <v>2</v>
      </c>
      <c r="E80" s="402" t="s">
        <v>681</v>
      </c>
      <c r="F80" s="402"/>
      <c r="G80" s="402" t="s">
        <v>680</v>
      </c>
      <c r="H80" s="402" t="s">
        <v>679</v>
      </c>
      <c r="I80" s="402" t="s">
        <v>678</v>
      </c>
      <c r="J80" s="403"/>
      <c r="K80" s="402"/>
      <c r="L80" s="402" t="s">
        <v>677</v>
      </c>
      <c r="M80" s="402" t="s">
        <v>676</v>
      </c>
      <c r="N80" s="402" t="s">
        <v>675</v>
      </c>
      <c r="O80" s="402" t="s">
        <v>674</v>
      </c>
      <c r="P80" s="402" t="s">
        <v>673</v>
      </c>
    </row>
    <row r="81" spans="1:16" ht="14.1" customHeight="1">
      <c r="A81" s="386">
        <f>+A79+1</f>
        <v>58</v>
      </c>
      <c r="B81" s="398" t="s">
        <v>672</v>
      </c>
      <c r="C81" s="397">
        <f>F7-1</f>
        <v>2022</v>
      </c>
      <c r="D81" s="396" t="s">
        <v>44</v>
      </c>
      <c r="E81" s="401">
        <v>0</v>
      </c>
      <c r="F81" s="395" t="s">
        <v>44</v>
      </c>
      <c r="G81" s="395">
        <f>F8</f>
        <v>365</v>
      </c>
      <c r="H81" s="400" t="s">
        <v>44</v>
      </c>
      <c r="I81" s="388">
        <f>E81</f>
        <v>0</v>
      </c>
      <c r="K81" s="396"/>
      <c r="L81" s="396" t="s">
        <v>44</v>
      </c>
      <c r="M81" s="396" t="s">
        <v>44</v>
      </c>
      <c r="N81" s="396" t="s">
        <v>44</v>
      </c>
      <c r="O81" s="396" t="s">
        <v>44</v>
      </c>
      <c r="P81" s="393">
        <f>G63</f>
        <v>0</v>
      </c>
    </row>
    <row r="82" spans="1:16" ht="14.1" customHeight="1">
      <c r="A82" s="386">
        <f t="shared" ref="A82:A94" si="13">+A81+1</f>
        <v>59</v>
      </c>
      <c r="B82" s="398" t="s">
        <v>671</v>
      </c>
      <c r="C82" s="397">
        <f>F7</f>
        <v>2023</v>
      </c>
      <c r="D82" s="396">
        <v>0</v>
      </c>
      <c r="E82" s="388">
        <f t="shared" ref="E82:E93" si="14">E81+D82</f>
        <v>0</v>
      </c>
      <c r="F82" s="399">
        <f>F40</f>
        <v>0</v>
      </c>
      <c r="G82" s="395">
        <f t="shared" ref="G82:G93" si="15">G81</f>
        <v>365</v>
      </c>
      <c r="H82" s="388">
        <f t="shared" ref="H82:H93" si="16">IFERROR(D82*F82/G82,0)</f>
        <v>0</v>
      </c>
      <c r="I82" s="388">
        <f t="shared" ref="I82:I93" si="17">+I81+H82</f>
        <v>0</v>
      </c>
      <c r="K82" s="393">
        <v>0</v>
      </c>
      <c r="L82" s="388">
        <f t="shared" ref="L82:L93" si="18">K82-D82</f>
        <v>0</v>
      </c>
      <c r="M82" s="388">
        <f t="shared" ref="M82:M93" si="19">IF(AND(D82&gt;=0,K82&gt;=0),IF(L82&gt;=0,H82,K82/D82*H82),IF(AND(D82&lt;0,K82&lt;0),IF(L82&lt;0,H82,K82/D82*H82),0))</f>
        <v>0</v>
      </c>
      <c r="N82" s="388">
        <f t="shared" ref="N82:N93" si="20">IF(AND(D82&gt;=0,K82&gt;=0),IF(L82&gt;=0,L82*50%,0),IF(AND(D82&lt;0,K82&lt;0),IF(L82&lt;0,L82*50%,0),0))</f>
        <v>0</v>
      </c>
      <c r="O82" s="388">
        <f t="shared" ref="O82:O93" si="21">IF(AND(D82&gt;=0,K82&lt;=0),K82*50%,IF(AND(D82&lt;0,K82&gt;=0),K82*50%,0))</f>
        <v>0</v>
      </c>
      <c r="P82" s="388">
        <f t="shared" ref="P82:P93" si="22">P81+M82+N82+O82</f>
        <v>0</v>
      </c>
    </row>
    <row r="83" spans="1:16" ht="14.1" customHeight="1">
      <c r="A83" s="386">
        <f t="shared" si="13"/>
        <v>60</v>
      </c>
      <c r="B83" s="398" t="s">
        <v>670</v>
      </c>
      <c r="C83" s="397">
        <f t="shared" ref="C83:C93" si="23">C82</f>
        <v>2023</v>
      </c>
      <c r="D83" s="396">
        <v>0</v>
      </c>
      <c r="E83" s="388">
        <f t="shared" si="14"/>
        <v>0</v>
      </c>
      <c r="F83" s="395">
        <v>307</v>
      </c>
      <c r="G83" s="395">
        <f t="shared" si="15"/>
        <v>365</v>
      </c>
      <c r="H83" s="388">
        <f t="shared" si="16"/>
        <v>0</v>
      </c>
      <c r="I83" s="388">
        <f t="shared" si="17"/>
        <v>0</v>
      </c>
      <c r="K83" s="393">
        <v>0</v>
      </c>
      <c r="L83" s="388">
        <f t="shared" si="18"/>
        <v>0</v>
      </c>
      <c r="M83" s="388">
        <f t="shared" si="19"/>
        <v>0</v>
      </c>
      <c r="N83" s="388">
        <f t="shared" si="20"/>
        <v>0</v>
      </c>
      <c r="O83" s="388">
        <f t="shared" si="21"/>
        <v>0</v>
      </c>
      <c r="P83" s="388">
        <f t="shared" si="22"/>
        <v>0</v>
      </c>
    </row>
    <row r="84" spans="1:16" ht="14.1" customHeight="1">
      <c r="A84" s="386">
        <f t="shared" si="13"/>
        <v>61</v>
      </c>
      <c r="B84" s="398" t="s">
        <v>669</v>
      </c>
      <c r="C84" s="397">
        <f t="shared" si="23"/>
        <v>2023</v>
      </c>
      <c r="D84" s="396">
        <v>0</v>
      </c>
      <c r="E84" s="388">
        <f t="shared" si="14"/>
        <v>0</v>
      </c>
      <c r="F84" s="395">
        <v>276</v>
      </c>
      <c r="G84" s="395">
        <f t="shared" si="15"/>
        <v>365</v>
      </c>
      <c r="H84" s="388">
        <f t="shared" si="16"/>
        <v>0</v>
      </c>
      <c r="I84" s="388">
        <f t="shared" si="17"/>
        <v>0</v>
      </c>
      <c r="K84" s="393">
        <v>0</v>
      </c>
      <c r="L84" s="388">
        <f t="shared" si="18"/>
        <v>0</v>
      </c>
      <c r="M84" s="388">
        <f t="shared" si="19"/>
        <v>0</v>
      </c>
      <c r="N84" s="388">
        <f t="shared" si="20"/>
        <v>0</v>
      </c>
      <c r="O84" s="388">
        <f t="shared" si="21"/>
        <v>0</v>
      </c>
      <c r="P84" s="388">
        <f t="shared" si="22"/>
        <v>0</v>
      </c>
    </row>
    <row r="85" spans="1:16" ht="14.1" customHeight="1">
      <c r="A85" s="386">
        <f t="shared" si="13"/>
        <v>62</v>
      </c>
      <c r="B85" s="398" t="s">
        <v>668</v>
      </c>
      <c r="C85" s="397">
        <f t="shared" si="23"/>
        <v>2023</v>
      </c>
      <c r="D85" s="396">
        <v>0</v>
      </c>
      <c r="E85" s="388">
        <f t="shared" si="14"/>
        <v>0</v>
      </c>
      <c r="F85" s="395">
        <v>246</v>
      </c>
      <c r="G85" s="395">
        <f t="shared" si="15"/>
        <v>365</v>
      </c>
      <c r="H85" s="388">
        <f t="shared" si="16"/>
        <v>0</v>
      </c>
      <c r="I85" s="388">
        <f t="shared" si="17"/>
        <v>0</v>
      </c>
      <c r="K85" s="393">
        <v>0</v>
      </c>
      <c r="L85" s="388">
        <f t="shared" si="18"/>
        <v>0</v>
      </c>
      <c r="M85" s="388">
        <f t="shared" si="19"/>
        <v>0</v>
      </c>
      <c r="N85" s="388">
        <f t="shared" si="20"/>
        <v>0</v>
      </c>
      <c r="O85" s="388">
        <f t="shared" si="21"/>
        <v>0</v>
      </c>
      <c r="P85" s="388">
        <f t="shared" si="22"/>
        <v>0</v>
      </c>
    </row>
    <row r="86" spans="1:16" ht="14.1" customHeight="1">
      <c r="A86" s="386">
        <f t="shared" si="13"/>
        <v>63</v>
      </c>
      <c r="B86" s="398" t="s">
        <v>667</v>
      </c>
      <c r="C86" s="397">
        <f t="shared" si="23"/>
        <v>2023</v>
      </c>
      <c r="D86" s="396">
        <v>0</v>
      </c>
      <c r="E86" s="388">
        <f t="shared" si="14"/>
        <v>0</v>
      </c>
      <c r="F86" s="395">
        <v>215</v>
      </c>
      <c r="G86" s="395">
        <f t="shared" si="15"/>
        <v>365</v>
      </c>
      <c r="H86" s="388">
        <f t="shared" si="16"/>
        <v>0</v>
      </c>
      <c r="I86" s="388">
        <f t="shared" si="17"/>
        <v>0</v>
      </c>
      <c r="K86" s="393">
        <v>0</v>
      </c>
      <c r="L86" s="388">
        <f t="shared" si="18"/>
        <v>0</v>
      </c>
      <c r="M86" s="388">
        <f t="shared" si="19"/>
        <v>0</v>
      </c>
      <c r="N86" s="388">
        <f t="shared" si="20"/>
        <v>0</v>
      </c>
      <c r="O86" s="388">
        <f t="shared" si="21"/>
        <v>0</v>
      </c>
      <c r="P86" s="388">
        <f t="shared" si="22"/>
        <v>0</v>
      </c>
    </row>
    <row r="87" spans="1:16" ht="14.1" customHeight="1">
      <c r="A87" s="386">
        <f t="shared" si="13"/>
        <v>64</v>
      </c>
      <c r="B87" s="398" t="s">
        <v>666</v>
      </c>
      <c r="C87" s="397">
        <f t="shared" si="23"/>
        <v>2023</v>
      </c>
      <c r="D87" s="396">
        <v>0</v>
      </c>
      <c r="E87" s="388">
        <f t="shared" si="14"/>
        <v>0</v>
      </c>
      <c r="F87" s="395">
        <v>185</v>
      </c>
      <c r="G87" s="395">
        <f t="shared" si="15"/>
        <v>365</v>
      </c>
      <c r="H87" s="388">
        <f t="shared" si="16"/>
        <v>0</v>
      </c>
      <c r="I87" s="388">
        <f t="shared" si="17"/>
        <v>0</v>
      </c>
      <c r="K87" s="393">
        <v>0</v>
      </c>
      <c r="L87" s="388">
        <f t="shared" si="18"/>
        <v>0</v>
      </c>
      <c r="M87" s="388">
        <f t="shared" si="19"/>
        <v>0</v>
      </c>
      <c r="N87" s="388">
        <f t="shared" si="20"/>
        <v>0</v>
      </c>
      <c r="O87" s="388">
        <f t="shared" si="21"/>
        <v>0</v>
      </c>
      <c r="P87" s="388">
        <f t="shared" si="22"/>
        <v>0</v>
      </c>
    </row>
    <row r="88" spans="1:16" ht="14.1" customHeight="1">
      <c r="A88" s="386">
        <f t="shared" si="13"/>
        <v>65</v>
      </c>
      <c r="B88" s="398" t="s">
        <v>665</v>
      </c>
      <c r="C88" s="397">
        <f t="shared" si="23"/>
        <v>2023</v>
      </c>
      <c r="D88" s="396">
        <v>0</v>
      </c>
      <c r="E88" s="388">
        <f t="shared" si="14"/>
        <v>0</v>
      </c>
      <c r="F88" s="395">
        <v>154</v>
      </c>
      <c r="G88" s="395">
        <f t="shared" si="15"/>
        <v>365</v>
      </c>
      <c r="H88" s="388">
        <f t="shared" si="16"/>
        <v>0</v>
      </c>
      <c r="I88" s="388">
        <f t="shared" si="17"/>
        <v>0</v>
      </c>
      <c r="K88" s="393">
        <v>0</v>
      </c>
      <c r="L88" s="388">
        <f t="shared" si="18"/>
        <v>0</v>
      </c>
      <c r="M88" s="388">
        <f t="shared" si="19"/>
        <v>0</v>
      </c>
      <c r="N88" s="388">
        <f t="shared" si="20"/>
        <v>0</v>
      </c>
      <c r="O88" s="388">
        <f t="shared" si="21"/>
        <v>0</v>
      </c>
      <c r="P88" s="388">
        <f t="shared" si="22"/>
        <v>0</v>
      </c>
    </row>
    <row r="89" spans="1:16" ht="14.1" customHeight="1">
      <c r="A89" s="386">
        <f t="shared" si="13"/>
        <v>66</v>
      </c>
      <c r="B89" s="398" t="s">
        <v>664</v>
      </c>
      <c r="C89" s="397">
        <f t="shared" si="23"/>
        <v>2023</v>
      </c>
      <c r="D89" s="396">
        <v>0</v>
      </c>
      <c r="E89" s="388">
        <f t="shared" si="14"/>
        <v>0</v>
      </c>
      <c r="F89" s="395">
        <v>123</v>
      </c>
      <c r="G89" s="395">
        <f t="shared" si="15"/>
        <v>365</v>
      </c>
      <c r="H89" s="388">
        <f t="shared" si="16"/>
        <v>0</v>
      </c>
      <c r="I89" s="388">
        <f t="shared" si="17"/>
        <v>0</v>
      </c>
      <c r="K89" s="393">
        <v>0</v>
      </c>
      <c r="L89" s="388">
        <f t="shared" si="18"/>
        <v>0</v>
      </c>
      <c r="M89" s="388">
        <f t="shared" si="19"/>
        <v>0</v>
      </c>
      <c r="N89" s="388">
        <f t="shared" si="20"/>
        <v>0</v>
      </c>
      <c r="O89" s="388">
        <f t="shared" si="21"/>
        <v>0</v>
      </c>
      <c r="P89" s="388">
        <f t="shared" si="22"/>
        <v>0</v>
      </c>
    </row>
    <row r="90" spans="1:16" ht="14.1" customHeight="1">
      <c r="A90" s="386">
        <f t="shared" si="13"/>
        <v>67</v>
      </c>
      <c r="B90" s="398" t="s">
        <v>663</v>
      </c>
      <c r="C90" s="397">
        <f t="shared" si="23"/>
        <v>2023</v>
      </c>
      <c r="D90" s="396">
        <v>0</v>
      </c>
      <c r="E90" s="388">
        <f t="shared" si="14"/>
        <v>0</v>
      </c>
      <c r="F90" s="395">
        <v>93</v>
      </c>
      <c r="G90" s="395">
        <f t="shared" si="15"/>
        <v>365</v>
      </c>
      <c r="H90" s="388">
        <f t="shared" si="16"/>
        <v>0</v>
      </c>
      <c r="I90" s="388">
        <f t="shared" si="17"/>
        <v>0</v>
      </c>
      <c r="K90" s="393">
        <v>0</v>
      </c>
      <c r="L90" s="388">
        <f t="shared" si="18"/>
        <v>0</v>
      </c>
      <c r="M90" s="388">
        <f t="shared" si="19"/>
        <v>0</v>
      </c>
      <c r="N90" s="388">
        <f t="shared" si="20"/>
        <v>0</v>
      </c>
      <c r="O90" s="388">
        <f t="shared" si="21"/>
        <v>0</v>
      </c>
      <c r="P90" s="388">
        <f t="shared" si="22"/>
        <v>0</v>
      </c>
    </row>
    <row r="91" spans="1:16" ht="14.1" customHeight="1">
      <c r="A91" s="386">
        <f t="shared" si="13"/>
        <v>68</v>
      </c>
      <c r="B91" s="398" t="s">
        <v>662</v>
      </c>
      <c r="C91" s="397">
        <f t="shared" si="23"/>
        <v>2023</v>
      </c>
      <c r="D91" s="396">
        <v>0</v>
      </c>
      <c r="E91" s="388">
        <f t="shared" si="14"/>
        <v>0</v>
      </c>
      <c r="F91" s="395">
        <v>62</v>
      </c>
      <c r="G91" s="395">
        <f t="shared" si="15"/>
        <v>365</v>
      </c>
      <c r="H91" s="388">
        <f t="shared" si="16"/>
        <v>0</v>
      </c>
      <c r="I91" s="388">
        <f t="shared" si="17"/>
        <v>0</v>
      </c>
      <c r="K91" s="393">
        <v>0</v>
      </c>
      <c r="L91" s="388">
        <f t="shared" si="18"/>
        <v>0</v>
      </c>
      <c r="M91" s="388">
        <f t="shared" si="19"/>
        <v>0</v>
      </c>
      <c r="N91" s="388">
        <f t="shared" si="20"/>
        <v>0</v>
      </c>
      <c r="O91" s="388">
        <f t="shared" si="21"/>
        <v>0</v>
      </c>
      <c r="P91" s="388">
        <f t="shared" si="22"/>
        <v>0</v>
      </c>
    </row>
    <row r="92" spans="1:16" ht="14.1" customHeight="1">
      <c r="A92" s="386">
        <f t="shared" si="13"/>
        <v>69</v>
      </c>
      <c r="B92" s="398" t="s">
        <v>661</v>
      </c>
      <c r="C92" s="397">
        <f t="shared" si="23"/>
        <v>2023</v>
      </c>
      <c r="D92" s="396">
        <v>0</v>
      </c>
      <c r="E92" s="388">
        <f t="shared" si="14"/>
        <v>0</v>
      </c>
      <c r="F92" s="395">
        <v>32</v>
      </c>
      <c r="G92" s="395">
        <f t="shared" si="15"/>
        <v>365</v>
      </c>
      <c r="H92" s="388">
        <f t="shared" si="16"/>
        <v>0</v>
      </c>
      <c r="I92" s="388">
        <f t="shared" si="17"/>
        <v>0</v>
      </c>
      <c r="K92" s="393">
        <v>0</v>
      </c>
      <c r="L92" s="388">
        <f t="shared" si="18"/>
        <v>0</v>
      </c>
      <c r="M92" s="388">
        <f t="shared" si="19"/>
        <v>0</v>
      </c>
      <c r="N92" s="388">
        <f t="shared" si="20"/>
        <v>0</v>
      </c>
      <c r="O92" s="388">
        <f t="shared" si="21"/>
        <v>0</v>
      </c>
      <c r="P92" s="388">
        <f t="shared" si="22"/>
        <v>0</v>
      </c>
    </row>
    <row r="93" spans="1:16" ht="14.1" customHeight="1">
      <c r="A93" s="386">
        <f t="shared" si="13"/>
        <v>70</v>
      </c>
      <c r="B93" s="398" t="s">
        <v>660</v>
      </c>
      <c r="C93" s="397">
        <f t="shared" si="23"/>
        <v>2023</v>
      </c>
      <c r="D93" s="396">
        <v>0</v>
      </c>
      <c r="E93" s="388">
        <f t="shared" si="14"/>
        <v>0</v>
      </c>
      <c r="F93" s="395">
        <v>1</v>
      </c>
      <c r="G93" s="395">
        <f t="shared" si="15"/>
        <v>365</v>
      </c>
      <c r="H93" s="388">
        <f t="shared" si="16"/>
        <v>0</v>
      </c>
      <c r="I93" s="394">
        <f t="shared" si="17"/>
        <v>0</v>
      </c>
      <c r="K93" s="393">
        <v>0</v>
      </c>
      <c r="L93" s="388">
        <f t="shared" si="18"/>
        <v>0</v>
      </c>
      <c r="M93" s="388">
        <f t="shared" si="19"/>
        <v>0</v>
      </c>
      <c r="N93" s="388">
        <f t="shared" si="20"/>
        <v>0</v>
      </c>
      <c r="O93" s="388">
        <f t="shared" si="21"/>
        <v>0</v>
      </c>
      <c r="P93" s="388">
        <f t="shared" si="22"/>
        <v>0</v>
      </c>
    </row>
    <row r="94" spans="1:16" ht="14.1" customHeight="1" thickBot="1">
      <c r="A94" s="386">
        <f t="shared" si="13"/>
        <v>71</v>
      </c>
      <c r="B94" s="392" t="s">
        <v>659</v>
      </c>
      <c r="C94" s="391"/>
      <c r="D94" s="390">
        <f>SUM(D82:D93)</f>
        <v>0</v>
      </c>
      <c r="E94" s="389"/>
      <c r="F94" s="389"/>
      <c r="G94" s="389"/>
      <c r="H94" s="389"/>
      <c r="I94" s="388"/>
      <c r="K94" s="387">
        <f>SUM(K82:K93)</f>
        <v>0</v>
      </c>
      <c r="L94" s="387">
        <f>SUM(L82:L93)</f>
        <v>0</v>
      </c>
    </row>
    <row r="95" spans="1:16" ht="14.1" customHeight="1" thickTop="1">
      <c r="A95" s="386"/>
      <c r="B95" s="385"/>
      <c r="C95" s="385"/>
      <c r="D95" s="385"/>
      <c r="E95" s="385"/>
      <c r="F95" s="385"/>
      <c r="G95" s="385"/>
      <c r="H95" s="385"/>
      <c r="I95" s="385"/>
      <c r="K95" s="384"/>
    </row>
    <row r="96" spans="1:16" ht="14.1" customHeight="1">
      <c r="A96" s="383">
        <f>+A94+1</f>
        <v>72</v>
      </c>
      <c r="B96" s="749" t="s">
        <v>878</v>
      </c>
      <c r="C96" s="749"/>
      <c r="D96" s="749"/>
      <c r="E96" s="749"/>
      <c r="F96" s="749"/>
      <c r="G96" s="749"/>
      <c r="H96" s="749"/>
      <c r="I96" s="749"/>
      <c r="K96" s="380"/>
      <c r="L96" s="380"/>
      <c r="M96" s="380"/>
      <c r="N96" s="380"/>
      <c r="O96" s="380"/>
      <c r="P96" s="380"/>
    </row>
    <row r="97" spans="1:16" ht="14.1" customHeight="1">
      <c r="A97" s="382"/>
      <c r="K97" s="380"/>
      <c r="L97" s="380"/>
      <c r="M97" s="380"/>
      <c r="N97" s="380"/>
      <c r="O97" s="380"/>
      <c r="P97" s="380"/>
    </row>
    <row r="98" spans="1:16" ht="73.5" customHeight="1">
      <c r="A98" s="668">
        <f>A96+1</f>
        <v>73</v>
      </c>
      <c r="B98" s="746" t="s">
        <v>658</v>
      </c>
      <c r="C98" s="746"/>
      <c r="D98" s="746"/>
      <c r="E98" s="746"/>
      <c r="F98" s="746"/>
      <c r="G98" s="746"/>
      <c r="H98" s="746"/>
      <c r="I98" s="746"/>
      <c r="J98" s="381"/>
      <c r="K98" s="380"/>
      <c r="L98" s="380"/>
      <c r="M98" s="380"/>
      <c r="N98" s="380"/>
      <c r="O98" s="380"/>
      <c r="P98" s="380"/>
    </row>
    <row r="99" spans="1:16" ht="14.1" customHeight="1">
      <c r="A99" s="382"/>
      <c r="K99" s="380"/>
      <c r="L99" s="380"/>
      <c r="M99" s="380"/>
      <c r="N99" s="380"/>
      <c r="O99" s="380"/>
      <c r="P99" s="380"/>
    </row>
    <row r="100" spans="1:16" ht="58.5" customHeight="1">
      <c r="A100" s="668">
        <f>+A98+1</f>
        <v>74</v>
      </c>
      <c r="B100" s="746" t="s">
        <v>657</v>
      </c>
      <c r="C100" s="746"/>
      <c r="D100" s="746"/>
      <c r="E100" s="746"/>
      <c r="F100" s="746"/>
      <c r="G100" s="746"/>
      <c r="H100" s="746"/>
      <c r="I100" s="746"/>
      <c r="J100" s="381"/>
      <c r="K100" s="380"/>
      <c r="L100" s="380"/>
      <c r="M100" s="380"/>
      <c r="N100" s="380"/>
      <c r="O100" s="380"/>
      <c r="P100" s="380"/>
    </row>
    <row r="101" spans="1:16" ht="14.1" customHeight="1">
      <c r="A101" s="382"/>
      <c r="K101" s="380"/>
      <c r="L101" s="380"/>
      <c r="M101" s="380"/>
      <c r="N101" s="380"/>
      <c r="O101" s="380"/>
      <c r="P101" s="380"/>
    </row>
    <row r="102" spans="1:16" ht="57.75" customHeight="1">
      <c r="A102" s="668">
        <f>+A100+1</f>
        <v>75</v>
      </c>
      <c r="B102" s="746" t="s">
        <v>656</v>
      </c>
      <c r="C102" s="746"/>
      <c r="D102" s="746"/>
      <c r="E102" s="746"/>
      <c r="F102" s="746"/>
      <c r="G102" s="746"/>
      <c r="H102" s="746"/>
      <c r="I102" s="746"/>
      <c r="J102" s="381"/>
      <c r="K102" s="380"/>
      <c r="L102" s="380"/>
      <c r="M102" s="380"/>
      <c r="N102" s="380"/>
      <c r="O102" s="380"/>
      <c r="P102" s="380"/>
    </row>
    <row r="103" spans="1:16" ht="14.1" customHeight="1">
      <c r="A103" s="668"/>
      <c r="B103" s="670"/>
      <c r="C103" s="670"/>
      <c r="D103" s="670"/>
      <c r="E103" s="670"/>
      <c r="F103" s="670"/>
      <c r="G103" s="670"/>
      <c r="H103" s="670"/>
      <c r="I103" s="670"/>
      <c r="J103" s="670"/>
      <c r="K103" s="380"/>
      <c r="L103" s="380"/>
      <c r="M103" s="380"/>
      <c r="N103" s="380"/>
      <c r="O103" s="380"/>
      <c r="P103" s="380"/>
    </row>
    <row r="104" spans="1:16" ht="57.75" customHeight="1">
      <c r="A104" s="668">
        <f>+A102+1</f>
        <v>76</v>
      </c>
      <c r="B104" s="746" t="s">
        <v>655</v>
      </c>
      <c r="C104" s="746"/>
      <c r="D104" s="746"/>
      <c r="E104" s="746"/>
      <c r="F104" s="746"/>
      <c r="G104" s="746"/>
      <c r="H104" s="746"/>
      <c r="I104" s="746"/>
      <c r="J104" s="381"/>
      <c r="K104" s="380"/>
      <c r="L104" s="380"/>
      <c r="M104" s="380"/>
      <c r="N104" s="380"/>
      <c r="O104" s="380"/>
      <c r="P104" s="380"/>
    </row>
    <row r="105" spans="1:16" ht="14.1" customHeight="1">
      <c r="A105" s="382"/>
      <c r="K105" s="380"/>
      <c r="L105" s="380"/>
      <c r="M105" s="380"/>
      <c r="N105" s="380"/>
      <c r="O105" s="380"/>
      <c r="P105" s="380"/>
    </row>
    <row r="106" spans="1:16" ht="42.75" customHeight="1">
      <c r="A106" s="668">
        <f>+A104+1</f>
        <v>77</v>
      </c>
      <c r="B106" s="746" t="s">
        <v>654</v>
      </c>
      <c r="C106" s="746"/>
      <c r="D106" s="746"/>
      <c r="E106" s="746"/>
      <c r="F106" s="746"/>
      <c r="G106" s="746"/>
      <c r="H106" s="746"/>
      <c r="I106" s="746"/>
      <c r="J106" s="381"/>
      <c r="K106" s="380"/>
      <c r="L106" s="380"/>
      <c r="M106" s="380"/>
      <c r="N106" s="380"/>
      <c r="O106" s="380"/>
      <c r="P106" s="380"/>
    </row>
    <row r="113" ht="56.1" customHeight="1"/>
    <row r="176" spans="11:16" ht="14.1" customHeight="1">
      <c r="K176" s="380"/>
      <c r="L176" s="380"/>
      <c r="M176" s="380"/>
      <c r="N176" s="380"/>
      <c r="O176" s="380"/>
      <c r="P176" s="380"/>
    </row>
  </sheetData>
  <mergeCells count="9">
    <mergeCell ref="B102:I102"/>
    <mergeCell ref="B104:I104"/>
    <mergeCell ref="B106:I106"/>
    <mergeCell ref="B10:I10"/>
    <mergeCell ref="B12:I12"/>
    <mergeCell ref="B54:I54"/>
    <mergeCell ref="B96:I96"/>
    <mergeCell ref="B98:I98"/>
    <mergeCell ref="B100:I100"/>
  </mergeCells>
  <pageMargins left="0.7" right="0.7" top="0.75" bottom="0.75" header="0.3" footer="0.3"/>
  <pageSetup scale="41" orientation="portrait" r:id="rId1"/>
  <rowBreaks count="1" manualBreakCount="1">
    <brk id="5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view="pageBreakPreview" zoomScale="80" zoomScaleNormal="100" zoomScaleSheetLayoutView="80" workbookViewId="0"/>
  </sheetViews>
  <sheetFormatPr defaultColWidth="8.44140625" defaultRowHeight="15"/>
  <cols>
    <col min="1" max="1" width="7.109375" style="296" customWidth="1"/>
    <col min="2" max="6" width="8.44140625" style="296"/>
    <col min="7" max="7" width="9" style="296" bestFit="1" customWidth="1"/>
    <col min="8" max="8" width="8.44140625" style="296" customWidth="1"/>
    <col min="9" max="10" width="8.44140625" style="296"/>
    <col min="11" max="11" width="8" style="296" customWidth="1"/>
    <col min="12" max="12" width="8.44140625" style="296"/>
    <col min="13" max="13" width="2.44140625" style="296" customWidth="1"/>
    <col min="14" max="16384" width="8.44140625" style="296"/>
  </cols>
  <sheetData>
    <row r="1" spans="1:19">
      <c r="A1" s="432" t="s">
        <v>502</v>
      </c>
    </row>
    <row r="2" spans="1:19">
      <c r="A2" s="432" t="s">
        <v>748</v>
      </c>
    </row>
    <row r="3" spans="1:19">
      <c r="A3" s="375" t="s">
        <v>721</v>
      </c>
    </row>
    <row r="4" spans="1:19">
      <c r="A4" s="378">
        <v>2023</v>
      </c>
      <c r="B4" s="378" t="s">
        <v>869</v>
      </c>
      <c r="C4" s="298"/>
      <c r="F4" s="433"/>
    </row>
    <row r="6" spans="1:19">
      <c r="A6" s="429" t="s">
        <v>457</v>
      </c>
    </row>
    <row r="7" spans="1:19">
      <c r="A7" s="386">
        <v>1</v>
      </c>
      <c r="B7" s="458" t="s">
        <v>747</v>
      </c>
      <c r="C7" s="298"/>
      <c r="D7" s="298"/>
      <c r="E7" s="298"/>
      <c r="F7" s="298"/>
      <c r="G7" s="298"/>
      <c r="H7" s="298"/>
      <c r="I7" s="298"/>
      <c r="J7" s="298"/>
      <c r="K7" s="298"/>
      <c r="L7" s="298"/>
      <c r="M7" s="298"/>
      <c r="N7" s="298"/>
      <c r="O7" s="298"/>
      <c r="P7" s="298"/>
      <c r="Q7" s="298"/>
    </row>
    <row r="8" spans="1:19" ht="141.94999999999999" customHeight="1">
      <c r="A8" s="383">
        <f>+A7+1</f>
        <v>2</v>
      </c>
      <c r="B8" s="751" t="s">
        <v>746</v>
      </c>
      <c r="C8" s="751"/>
      <c r="D8" s="751"/>
      <c r="E8" s="751"/>
      <c r="F8" s="751"/>
      <c r="G8" s="751"/>
      <c r="H8" s="751"/>
      <c r="I8" s="751"/>
      <c r="J8" s="751"/>
      <c r="K8" s="751"/>
      <c r="L8" s="751"/>
      <c r="M8" s="751"/>
      <c r="N8" s="751"/>
      <c r="O8" s="751"/>
      <c r="P8" s="751"/>
      <c r="Q8" s="751"/>
    </row>
    <row r="9" spans="1:19" ht="85.5" customHeight="1">
      <c r="A9" s="383">
        <f>+A8+1</f>
        <v>3</v>
      </c>
      <c r="B9" s="752" t="s">
        <v>745</v>
      </c>
      <c r="C9" s="753"/>
      <c r="D9" s="753"/>
      <c r="E9" s="753"/>
      <c r="F9" s="753"/>
      <c r="G9" s="753"/>
      <c r="H9" s="753"/>
      <c r="I9" s="753"/>
      <c r="J9" s="753"/>
      <c r="K9" s="753"/>
      <c r="L9" s="753"/>
      <c r="M9" s="753"/>
      <c r="N9" s="753"/>
      <c r="O9" s="753"/>
      <c r="P9" s="753"/>
      <c r="Q9" s="753"/>
      <c r="R9" s="456"/>
      <c r="S9" s="456"/>
    </row>
    <row r="10" spans="1:19" ht="30" customHeight="1">
      <c r="A10" s="383">
        <f>+A9+1</f>
        <v>4</v>
      </c>
      <c r="B10" s="752" t="s">
        <v>744</v>
      </c>
      <c r="C10" s="753"/>
      <c r="D10" s="753"/>
      <c r="E10" s="753"/>
      <c r="F10" s="753"/>
      <c r="G10" s="753"/>
      <c r="H10" s="753"/>
      <c r="I10" s="753"/>
      <c r="J10" s="753"/>
      <c r="K10" s="753"/>
      <c r="L10" s="753"/>
      <c r="M10" s="753"/>
      <c r="N10" s="753"/>
      <c r="O10" s="753"/>
      <c r="P10" s="753"/>
      <c r="Q10" s="753"/>
      <c r="R10" s="456"/>
      <c r="S10" s="456"/>
    </row>
    <row r="11" spans="1:19">
      <c r="A11" s="457"/>
      <c r="C11" s="456"/>
      <c r="G11" s="456"/>
      <c r="H11" s="456"/>
      <c r="I11" s="456"/>
      <c r="J11" s="456"/>
      <c r="K11" s="456"/>
      <c r="L11" s="456"/>
      <c r="M11" s="456"/>
      <c r="N11" s="456"/>
      <c r="O11" s="456"/>
      <c r="P11" s="456"/>
      <c r="Q11" s="456"/>
      <c r="R11" s="456"/>
      <c r="S11" s="456"/>
    </row>
    <row r="12" spans="1:19">
      <c r="A12" s="456"/>
      <c r="B12" s="456" t="s">
        <v>574</v>
      </c>
      <c r="F12" s="456" t="s">
        <v>573</v>
      </c>
      <c r="G12" s="456" t="s">
        <v>572</v>
      </c>
      <c r="H12" s="456" t="s">
        <v>602</v>
      </c>
      <c r="I12" s="456" t="s">
        <v>743</v>
      </c>
      <c r="J12" s="456" t="s">
        <v>600</v>
      </c>
      <c r="K12" s="456" t="s">
        <v>599</v>
      </c>
      <c r="L12" s="456" t="s">
        <v>598</v>
      </c>
      <c r="M12" s="456"/>
      <c r="N12" s="456" t="s">
        <v>597</v>
      </c>
      <c r="O12" s="456" t="s">
        <v>596</v>
      </c>
      <c r="P12" s="456" t="s">
        <v>595</v>
      </c>
      <c r="Q12" s="456" t="s">
        <v>698</v>
      </c>
      <c r="R12" s="456" t="s">
        <v>697</v>
      </c>
      <c r="S12" s="456" t="s">
        <v>696</v>
      </c>
    </row>
    <row r="13" spans="1:19" ht="15.6" customHeight="1">
      <c r="A13" s="383">
        <f>+A10+1</f>
        <v>5</v>
      </c>
      <c r="B13" s="454" t="s">
        <v>742</v>
      </c>
      <c r="C13" s="349"/>
      <c r="D13" s="349"/>
      <c r="E13" s="349"/>
      <c r="F13" s="349"/>
      <c r="G13" s="349"/>
      <c r="H13" s="349"/>
      <c r="I13" s="349"/>
      <c r="J13" s="349"/>
      <c r="K13" s="349"/>
      <c r="L13" s="349"/>
      <c r="M13" s="455"/>
      <c r="N13" s="433"/>
      <c r="O13" s="433"/>
      <c r="P13" s="433"/>
      <c r="Q13" s="433"/>
      <c r="R13" s="433"/>
      <c r="S13" s="433"/>
    </row>
    <row r="14" spans="1:19" ht="15.6" customHeight="1">
      <c r="A14" s="383"/>
      <c r="B14" s="435"/>
      <c r="H14" s="451">
        <v>0.38191703124999998</v>
      </c>
      <c r="I14" s="451">
        <v>0.38191703124999998</v>
      </c>
      <c r="J14" s="449">
        <v>0.38191703124999998</v>
      </c>
      <c r="K14" s="449">
        <v>1.6179057676065434</v>
      </c>
      <c r="L14" s="449">
        <v>0.38191703124999998</v>
      </c>
      <c r="M14" s="455"/>
      <c r="N14" s="433"/>
      <c r="O14" s="433"/>
      <c r="P14" s="433"/>
      <c r="Q14" s="433"/>
      <c r="R14" s="433"/>
      <c r="S14" s="433"/>
    </row>
    <row r="15" spans="1:19" s="433" customFormat="1">
      <c r="A15" s="383">
        <f>+A13+1</f>
        <v>6</v>
      </c>
      <c r="B15" s="750" t="s">
        <v>739</v>
      </c>
      <c r="C15" s="750"/>
      <c r="D15" s="750"/>
      <c r="E15" s="750"/>
      <c r="F15" s="750"/>
      <c r="G15" s="750"/>
      <c r="H15" s="444" t="s">
        <v>571</v>
      </c>
      <c r="I15" s="444" t="s">
        <v>571</v>
      </c>
      <c r="J15" s="444" t="s">
        <v>571</v>
      </c>
      <c r="K15" s="444" t="s">
        <v>571</v>
      </c>
      <c r="L15" s="444" t="s">
        <v>571</v>
      </c>
      <c r="M15" s="444"/>
    </row>
    <row r="16" spans="1:19" s="433" customFormat="1">
      <c r="A16" s="383">
        <f>+A15+1</f>
        <v>7</v>
      </c>
      <c r="B16" s="448" t="s">
        <v>738</v>
      </c>
      <c r="C16" s="448"/>
      <c r="D16" s="448"/>
      <c r="F16" s="447" t="s">
        <v>737</v>
      </c>
      <c r="G16" s="446" t="s">
        <v>7</v>
      </c>
      <c r="H16" s="671">
        <v>190</v>
      </c>
      <c r="I16" s="671">
        <v>282</v>
      </c>
      <c r="J16" s="671">
        <v>283</v>
      </c>
      <c r="K16" s="671">
        <v>182.3</v>
      </c>
      <c r="L16" s="671">
        <v>283</v>
      </c>
    </row>
    <row r="17" spans="1:19" s="433" customFormat="1">
      <c r="A17" s="383"/>
    </row>
    <row r="18" spans="1:19" s="433" customFormat="1">
      <c r="A18" s="383">
        <f>A16+1</f>
        <v>8</v>
      </c>
      <c r="B18" s="442" t="s">
        <v>736</v>
      </c>
      <c r="C18" s="442"/>
      <c r="D18" s="442"/>
      <c r="F18" s="442" t="s">
        <v>731</v>
      </c>
      <c r="G18" s="434">
        <v>-32424.847560175171</v>
      </c>
      <c r="H18" s="434"/>
      <c r="I18" s="434">
        <f>G18*H14</f>
        <v>-12383.601518915906</v>
      </c>
      <c r="J18" s="434"/>
      <c r="K18" s="434"/>
      <c r="L18" s="434"/>
      <c r="M18" s="437"/>
    </row>
    <row r="19" spans="1:19" s="433" customFormat="1">
      <c r="A19" s="286" t="str">
        <f>A18&amp;"a"</f>
        <v>8a</v>
      </c>
      <c r="B19" s="442" t="s">
        <v>735</v>
      </c>
      <c r="C19" s="442"/>
      <c r="D19" s="442"/>
      <c r="F19" s="442" t="s">
        <v>731</v>
      </c>
      <c r="G19" s="434">
        <v>-73081.618557598194</v>
      </c>
      <c r="H19" s="434"/>
      <c r="I19" s="434">
        <f>G19*I14</f>
        <v>-27911.114798462808</v>
      </c>
      <c r="J19" s="434"/>
      <c r="K19" s="434">
        <f>-I19*K14</f>
        <v>45157.553612761323</v>
      </c>
      <c r="L19" s="434">
        <f>-K19*L14</f>
        <v>-17246.438814298515</v>
      </c>
      <c r="M19" s="437"/>
    </row>
    <row r="20" spans="1:19" s="433" customFormat="1">
      <c r="A20" s="286" t="str">
        <f>A18&amp;"b"</f>
        <v>8b</v>
      </c>
      <c r="B20" s="442" t="s">
        <v>734</v>
      </c>
      <c r="C20" s="442"/>
      <c r="D20" s="442"/>
      <c r="F20" s="442" t="s">
        <v>731</v>
      </c>
      <c r="G20" s="434">
        <v>738595</v>
      </c>
      <c r="H20" s="434">
        <f>G20*H14</f>
        <v>282082.00969609374</v>
      </c>
      <c r="I20" s="434"/>
      <c r="J20" s="434"/>
      <c r="K20" s="434"/>
      <c r="L20" s="434"/>
      <c r="M20" s="437"/>
    </row>
    <row r="21" spans="1:19" s="433" customFormat="1">
      <c r="A21" s="286" t="str">
        <f>A18&amp;"c"</f>
        <v>8c</v>
      </c>
      <c r="B21" s="442" t="s">
        <v>733</v>
      </c>
      <c r="C21" s="442"/>
      <c r="D21" s="442"/>
      <c r="F21" s="442" t="s">
        <v>731</v>
      </c>
      <c r="G21" s="434">
        <v>-1790.6399999999999</v>
      </c>
      <c r="H21" s="434"/>
      <c r="I21" s="434"/>
      <c r="J21" s="434">
        <f>G21*J14</f>
        <v>-683.87591283749987</v>
      </c>
      <c r="K21" s="434"/>
      <c r="L21" s="434"/>
      <c r="M21" s="437"/>
    </row>
    <row r="22" spans="1:19" s="433" customFormat="1">
      <c r="A22" s="286" t="str">
        <f>A18&amp;"d"</f>
        <v>8d</v>
      </c>
      <c r="B22" s="442" t="s">
        <v>732</v>
      </c>
      <c r="C22" s="442"/>
      <c r="D22" s="442"/>
      <c r="F22" s="442" t="s">
        <v>731</v>
      </c>
      <c r="G22" s="434">
        <v>-4128.76</v>
      </c>
      <c r="H22" s="434"/>
      <c r="I22" s="434"/>
      <c r="J22" s="434">
        <f>G22*J14</f>
        <v>-1576.84376194375</v>
      </c>
      <c r="K22" s="434">
        <f>-J22*K14</f>
        <v>2551.1846170631925</v>
      </c>
      <c r="L22" s="434">
        <f>-K22*L14</f>
        <v>-974.34085511944249</v>
      </c>
      <c r="M22" s="437"/>
    </row>
    <row r="23" spans="1:19" s="433" customFormat="1" ht="15.75" thickBot="1">
      <c r="A23" s="383">
        <f>A18+1</f>
        <v>9</v>
      </c>
      <c r="B23" s="433" t="s">
        <v>9</v>
      </c>
      <c r="G23" s="439"/>
      <c r="H23" s="436">
        <f>SUM(H18:H22)</f>
        <v>282082.00969609374</v>
      </c>
      <c r="I23" s="436">
        <f>SUM(I18:I22)</f>
        <v>-40294.716317378712</v>
      </c>
      <c r="J23" s="436">
        <f>SUM(J18:J22)</f>
        <v>-2260.71967478125</v>
      </c>
      <c r="K23" s="436">
        <f>SUM(K18:K22)</f>
        <v>47708.738229824514</v>
      </c>
      <c r="L23" s="436">
        <f>SUM(L18:L22)</f>
        <v>-18220.779669417956</v>
      </c>
      <c r="M23" s="437"/>
    </row>
    <row r="24" spans="1:19" s="433" customFormat="1" ht="15.75" thickTop="1">
      <c r="A24" s="383"/>
      <c r="G24" s="437"/>
      <c r="I24" s="437"/>
      <c r="J24" s="437"/>
      <c r="K24" s="437"/>
    </row>
    <row r="25" spans="1:19" s="433" customFormat="1">
      <c r="A25" s="383">
        <f>A23+1</f>
        <v>10</v>
      </c>
      <c r="B25" s="454" t="s">
        <v>741</v>
      </c>
      <c r="C25" s="452"/>
      <c r="D25" s="452"/>
      <c r="E25" s="452"/>
      <c r="F25" s="452"/>
      <c r="G25" s="453"/>
      <c r="H25" s="452"/>
      <c r="I25" s="453"/>
      <c r="J25" s="453"/>
      <c r="K25" s="453"/>
      <c r="L25" s="452"/>
      <c r="N25" s="754" t="s">
        <v>740</v>
      </c>
      <c r="O25" s="754"/>
      <c r="P25" s="754"/>
      <c r="Q25" s="754"/>
      <c r="R25" s="754"/>
      <c r="S25" s="754"/>
    </row>
    <row r="26" spans="1:19" s="433" customFormat="1">
      <c r="A26" s="383">
        <f>+A25+1</f>
        <v>11</v>
      </c>
      <c r="G26" s="437"/>
      <c r="H26" s="451">
        <v>0.24879146874999999</v>
      </c>
      <c r="I26" s="451">
        <v>0.24879146874999999</v>
      </c>
      <c r="J26" s="449">
        <v>0.24879146874999999</v>
      </c>
      <c r="K26" s="449">
        <v>1.3311882898028522</v>
      </c>
      <c r="L26" s="449">
        <v>0.24879146874999999</v>
      </c>
      <c r="P26" s="450">
        <v>1.3311882898028522</v>
      </c>
      <c r="Q26" s="449">
        <v>0.24879146874999999</v>
      </c>
      <c r="R26" s="450">
        <v>1.3311882898028522</v>
      </c>
      <c r="S26" s="449">
        <v>0.24879146874999999</v>
      </c>
    </row>
    <row r="27" spans="1:19" s="433" customFormat="1">
      <c r="A27" s="383">
        <f>+A26+1</f>
        <v>12</v>
      </c>
      <c r="B27" s="750" t="s">
        <v>739</v>
      </c>
      <c r="C27" s="750"/>
      <c r="D27" s="750"/>
      <c r="E27" s="750"/>
      <c r="F27" s="750"/>
      <c r="G27" s="750"/>
      <c r="H27" s="444" t="s">
        <v>571</v>
      </c>
      <c r="I27" s="444" t="s">
        <v>571</v>
      </c>
      <c r="J27" s="444" t="s">
        <v>571</v>
      </c>
      <c r="K27" s="444" t="s">
        <v>571</v>
      </c>
      <c r="L27" s="444" t="s">
        <v>571</v>
      </c>
      <c r="M27" s="437"/>
      <c r="N27" s="444" t="s">
        <v>571</v>
      </c>
      <c r="O27" s="444" t="s">
        <v>571</v>
      </c>
      <c r="P27" s="444" t="s">
        <v>571</v>
      </c>
      <c r="Q27" s="444" t="s">
        <v>571</v>
      </c>
      <c r="R27" s="444" t="s">
        <v>571</v>
      </c>
      <c r="S27" s="444" t="s">
        <v>571</v>
      </c>
    </row>
    <row r="28" spans="1:19" s="433" customFormat="1">
      <c r="A28" s="383">
        <f>+A27+1</f>
        <v>13</v>
      </c>
      <c r="B28" s="448" t="s">
        <v>738</v>
      </c>
      <c r="C28" s="448"/>
      <c r="D28" s="448"/>
      <c r="F28" s="447" t="s">
        <v>737</v>
      </c>
      <c r="G28" s="446" t="s">
        <v>7</v>
      </c>
      <c r="H28" s="671">
        <v>190</v>
      </c>
      <c r="I28" s="671">
        <v>282</v>
      </c>
      <c r="J28" s="671">
        <v>283</v>
      </c>
      <c r="K28" s="671">
        <v>182.3</v>
      </c>
      <c r="L28" s="671">
        <v>283</v>
      </c>
      <c r="M28" s="445"/>
      <c r="N28" s="671">
        <v>410.2</v>
      </c>
      <c r="O28" s="671">
        <v>411.2</v>
      </c>
      <c r="P28" s="671">
        <v>254</v>
      </c>
      <c r="Q28" s="671">
        <v>190</v>
      </c>
      <c r="R28" s="671">
        <v>182.3</v>
      </c>
      <c r="S28" s="671">
        <v>283</v>
      </c>
    </row>
    <row r="29" spans="1:19" s="433" customFormat="1">
      <c r="A29" s="435"/>
      <c r="G29" s="437"/>
      <c r="H29" s="444"/>
      <c r="I29" s="443"/>
      <c r="J29" s="443"/>
      <c r="K29" s="443"/>
      <c r="L29" s="443"/>
      <c r="M29" s="443"/>
    </row>
    <row r="30" spans="1:19" s="433" customFormat="1" ht="15.75">
      <c r="A30" s="383">
        <f>A28+1</f>
        <v>14</v>
      </c>
      <c r="B30" s="442" t="s">
        <v>736</v>
      </c>
      <c r="C30" s="442"/>
      <c r="D30" s="442"/>
      <c r="F30" s="442" t="s">
        <v>731</v>
      </c>
      <c r="G30" s="434">
        <v>-32424.847560175171</v>
      </c>
      <c r="H30" s="441"/>
      <c r="I30" s="440">
        <f>G30*H26</f>
        <v>-8067.0254484908346</v>
      </c>
      <c r="J30" s="440"/>
      <c r="K30" s="440"/>
      <c r="L30" s="440"/>
      <c r="M30" s="440"/>
      <c r="N30" s="441"/>
      <c r="O30" s="440">
        <f>I18-I30</f>
        <v>-4316.5760704250715</v>
      </c>
      <c r="P30" s="434"/>
      <c r="Q30" s="434"/>
      <c r="R30" s="434"/>
      <c r="S30" s="434"/>
    </row>
    <row r="31" spans="1:19" s="433" customFormat="1" ht="15.75">
      <c r="A31" s="286" t="str">
        <f>A30&amp;"a"</f>
        <v>14a</v>
      </c>
      <c r="B31" s="442" t="s">
        <v>735</v>
      </c>
      <c r="C31" s="442"/>
      <c r="D31" s="442"/>
      <c r="F31" s="442" t="s">
        <v>731</v>
      </c>
      <c r="G31" s="434">
        <v>-73081.618557598194</v>
      </c>
      <c r="H31" s="441"/>
      <c r="I31" s="440">
        <f>G31*I26</f>
        <v>-18182.083219572112</v>
      </c>
      <c r="J31" s="440"/>
      <c r="K31" s="440">
        <f>-I31*K26</f>
        <v>24203.776266115336</v>
      </c>
      <c r="L31" s="440">
        <f>-K31*L26</f>
        <v>-6021.6930465432251</v>
      </c>
      <c r="M31" s="440"/>
      <c r="N31" s="441"/>
      <c r="O31" s="440"/>
      <c r="P31" s="434"/>
      <c r="Q31" s="434"/>
      <c r="R31" s="434"/>
      <c r="S31" s="434"/>
    </row>
    <row r="32" spans="1:19" s="433" customFormat="1" ht="15.75">
      <c r="A32" s="286" t="str">
        <f>A30&amp;"b"</f>
        <v>14b</v>
      </c>
      <c r="B32" s="442" t="s">
        <v>734</v>
      </c>
      <c r="C32" s="442"/>
      <c r="D32" s="442"/>
      <c r="F32" s="442" t="s">
        <v>731</v>
      </c>
      <c r="G32" s="434">
        <v>738595</v>
      </c>
      <c r="H32" s="440">
        <f>G32*H26</f>
        <v>183756.13486140626</v>
      </c>
      <c r="I32" s="440"/>
      <c r="J32" s="440"/>
      <c r="K32" s="440"/>
      <c r="L32" s="440"/>
      <c r="M32" s="440"/>
      <c r="N32" s="440">
        <f>H20-H32</f>
        <v>98325.874834687478</v>
      </c>
      <c r="O32" s="441"/>
      <c r="P32" s="434"/>
      <c r="Q32" s="434"/>
      <c r="R32" s="434"/>
      <c r="S32" s="434"/>
    </row>
    <row r="33" spans="1:19" s="433" customFormat="1" ht="15.75">
      <c r="A33" s="286" t="str">
        <f>A30&amp;"c"</f>
        <v>14c</v>
      </c>
      <c r="B33" s="442" t="s">
        <v>733</v>
      </c>
      <c r="C33" s="442"/>
      <c r="D33" s="442"/>
      <c r="F33" s="442" t="s">
        <v>731</v>
      </c>
      <c r="G33" s="434">
        <v>-1790.6399999999999</v>
      </c>
      <c r="H33" s="441"/>
      <c r="I33" s="441"/>
      <c r="J33" s="440">
        <f>G33*J26</f>
        <v>-445.49595560249998</v>
      </c>
      <c r="K33" s="441"/>
      <c r="L33" s="441"/>
      <c r="M33" s="441"/>
      <c r="N33" s="441"/>
      <c r="O33" s="440">
        <f>J21-J33</f>
        <v>-238.37995723499989</v>
      </c>
      <c r="P33" s="434"/>
      <c r="Q33" s="434"/>
      <c r="R33" s="434"/>
      <c r="S33" s="434"/>
    </row>
    <row r="34" spans="1:19" s="433" customFormat="1" ht="15.75">
      <c r="A34" s="286" t="str">
        <f>A30&amp;"d"</f>
        <v>14d</v>
      </c>
      <c r="B34" s="442" t="s">
        <v>732</v>
      </c>
      <c r="C34" s="442"/>
      <c r="D34" s="442"/>
      <c r="F34" s="442" t="s">
        <v>731</v>
      </c>
      <c r="G34" s="434">
        <v>-4128.76</v>
      </c>
      <c r="H34" s="441"/>
      <c r="I34" s="440"/>
      <c r="J34" s="440">
        <f>G34*J26</f>
        <v>-1027.2002645162499</v>
      </c>
      <c r="K34" s="440">
        <f>-J34*K26</f>
        <v>1367.3969634064242</v>
      </c>
      <c r="L34" s="440">
        <f>-K34*L26</f>
        <v>-340.19669889017428</v>
      </c>
      <c r="M34" s="440"/>
      <c r="N34" s="441"/>
      <c r="O34" s="440"/>
      <c r="P34" s="434"/>
      <c r="Q34" s="434"/>
      <c r="R34" s="434"/>
      <c r="S34" s="434"/>
    </row>
    <row r="35" spans="1:19" s="433" customFormat="1" ht="15.75" thickBot="1">
      <c r="A35" s="383">
        <f>A30+1</f>
        <v>15</v>
      </c>
      <c r="B35" s="433" t="s">
        <v>9</v>
      </c>
      <c r="G35" s="439"/>
      <c r="H35" s="436">
        <f>SUM(H30:H34)</f>
        <v>183756.13486140626</v>
      </c>
      <c r="I35" s="436">
        <f>SUM(I30:I34)</f>
        <v>-26249.108668062945</v>
      </c>
      <c r="J35" s="436">
        <f>SUM(J30:J34)</f>
        <v>-1472.6962201187498</v>
      </c>
      <c r="K35" s="436">
        <f>SUM(K30:K34)</f>
        <v>25571.173229521759</v>
      </c>
      <c r="L35" s="436">
        <f>SUM(L30:L34)</f>
        <v>-6361.8897454333992</v>
      </c>
      <c r="M35" s="437"/>
      <c r="N35" s="436">
        <f t="shared" ref="N35:S35" si="0">SUM(N30:N34)</f>
        <v>98325.874834687478</v>
      </c>
      <c r="O35" s="436">
        <f t="shared" si="0"/>
        <v>-4554.9560276600714</v>
      </c>
      <c r="P35" s="436">
        <f t="shared" si="0"/>
        <v>0</v>
      </c>
      <c r="Q35" s="436">
        <f t="shared" si="0"/>
        <v>0</v>
      </c>
      <c r="R35" s="436">
        <f t="shared" si="0"/>
        <v>0</v>
      </c>
      <c r="S35" s="436">
        <f t="shared" si="0"/>
        <v>0</v>
      </c>
    </row>
    <row r="36" spans="1:19" s="433" customFormat="1" ht="15.75" thickTop="1">
      <c r="A36" s="435"/>
      <c r="M36" s="437"/>
      <c r="Q36" s="437"/>
    </row>
    <row r="37" spans="1:19" s="433" customFormat="1" ht="15.75" thickBot="1">
      <c r="A37" s="438">
        <f>A35+1</f>
        <v>16</v>
      </c>
      <c r="B37" s="435" t="s">
        <v>730</v>
      </c>
      <c r="H37" s="436">
        <f>H35-H23</f>
        <v>-98325.874834687478</v>
      </c>
      <c r="I37" s="436">
        <f>I35-I23</f>
        <v>14045.607649315767</v>
      </c>
      <c r="J37" s="436">
        <f>J35-J23</f>
        <v>788.02345466250017</v>
      </c>
      <c r="K37" s="436">
        <f>K35-K23</f>
        <v>-22137.565000302755</v>
      </c>
      <c r="L37" s="436">
        <f>L35-L23</f>
        <v>11858.889923984556</v>
      </c>
      <c r="M37" s="437"/>
      <c r="N37" s="436">
        <f t="shared" ref="N37:S37" si="1">N35</f>
        <v>98325.874834687478</v>
      </c>
      <c r="O37" s="436">
        <f t="shared" si="1"/>
        <v>-4554.9560276600714</v>
      </c>
      <c r="P37" s="436">
        <f t="shared" si="1"/>
        <v>0</v>
      </c>
      <c r="Q37" s="436">
        <f t="shared" si="1"/>
        <v>0</v>
      </c>
      <c r="R37" s="436">
        <f t="shared" si="1"/>
        <v>0</v>
      </c>
      <c r="S37" s="436">
        <f t="shared" si="1"/>
        <v>0</v>
      </c>
    </row>
    <row r="38" spans="1:19" s="433" customFormat="1" ht="15.75" thickTop="1">
      <c r="A38" s="383"/>
    </row>
    <row r="39" spans="1:19" s="433" customFormat="1">
      <c r="A39" s="383">
        <f>A37+1</f>
        <v>17</v>
      </c>
      <c r="B39" s="435" t="s">
        <v>729</v>
      </c>
    </row>
    <row r="40" spans="1:19" s="433" customFormat="1">
      <c r="A40" s="383">
        <f t="shared" ref="A40:A45" si="2">+A39+1</f>
        <v>18</v>
      </c>
      <c r="B40" s="433" t="s">
        <v>728</v>
      </c>
      <c r="H40" s="434">
        <v>0</v>
      </c>
    </row>
    <row r="41" spans="1:19" s="433" customFormat="1">
      <c r="A41" s="383">
        <f t="shared" si="2"/>
        <v>19</v>
      </c>
      <c r="B41" s="433" t="s">
        <v>727</v>
      </c>
      <c r="H41" s="434">
        <v>0</v>
      </c>
    </row>
    <row r="42" spans="1:19" s="433" customFormat="1">
      <c r="A42" s="383">
        <f t="shared" si="2"/>
        <v>20</v>
      </c>
      <c r="B42" s="433" t="s">
        <v>726</v>
      </c>
      <c r="H42" s="434">
        <f>K37</f>
        <v>-22137.565000302755</v>
      </c>
    </row>
    <row r="43" spans="1:19" s="433" customFormat="1">
      <c r="A43" s="383">
        <f t="shared" si="2"/>
        <v>21</v>
      </c>
      <c r="B43" s="433" t="s">
        <v>725</v>
      </c>
      <c r="H43" s="434">
        <v>0</v>
      </c>
    </row>
    <row r="44" spans="1:19" s="433" customFormat="1">
      <c r="A44" s="383">
        <f t="shared" si="2"/>
        <v>22</v>
      </c>
      <c r="B44" s="433" t="s">
        <v>724</v>
      </c>
      <c r="H44" s="434">
        <v>0</v>
      </c>
    </row>
    <row r="45" spans="1:19" s="433" customFormat="1">
      <c r="A45" s="383">
        <f t="shared" si="2"/>
        <v>23</v>
      </c>
      <c r="B45" s="433" t="s">
        <v>723</v>
      </c>
      <c r="H45" s="434">
        <v>0</v>
      </c>
    </row>
    <row r="46" spans="1:19" s="433" customFormat="1"/>
    <row r="47" spans="1:19" s="433" customFormat="1"/>
    <row r="48" spans="1:19" s="433" customFormat="1"/>
    <row r="49" s="433" customFormat="1"/>
    <row r="50" s="433" customFormat="1"/>
    <row r="51" s="433" customFormat="1"/>
    <row r="52" s="433" customFormat="1"/>
    <row r="53" s="433" customFormat="1"/>
    <row r="54" s="433" customFormat="1"/>
    <row r="55" s="433" customFormat="1"/>
    <row r="56" s="433" customFormat="1"/>
    <row r="57" s="433" customFormat="1"/>
    <row r="58" s="433" customFormat="1"/>
    <row r="59" s="433" customFormat="1"/>
    <row r="60" s="433" customFormat="1"/>
    <row r="61" s="433" customFormat="1"/>
    <row r="62" s="433" customFormat="1"/>
    <row r="63" s="433" customFormat="1"/>
    <row r="64" s="433" customFormat="1"/>
    <row r="65" s="433" customFormat="1"/>
  </sheetData>
  <mergeCells count="6">
    <mergeCell ref="B27:G27"/>
    <mergeCell ref="B8:Q8"/>
    <mergeCell ref="B9:Q9"/>
    <mergeCell ref="B10:Q10"/>
    <mergeCell ref="B15:G15"/>
    <mergeCell ref="N25:S25"/>
  </mergeCells>
  <pageMargins left="0.7" right="0.7" top="0.75" bottom="0.75" header="0.3" footer="0.3"/>
  <pageSetup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CY45"/>
  <sheetViews>
    <sheetView showGridLines="0" view="pageBreakPreview" zoomScale="80" zoomScaleNormal="100" zoomScaleSheetLayoutView="80" workbookViewId="0">
      <selection sqref="A1:K1"/>
    </sheetView>
  </sheetViews>
  <sheetFormatPr defaultColWidth="8.88671875" defaultRowHeight="15"/>
  <cols>
    <col min="1" max="3" width="8.88671875" style="485"/>
    <col min="4" max="4" width="16.109375" style="485" customWidth="1"/>
    <col min="5" max="5" width="9.88671875" style="485" customWidth="1"/>
    <col min="6" max="6" width="12.77734375" style="485" customWidth="1"/>
    <col min="7" max="7" width="11.44140625" style="485" customWidth="1"/>
    <col min="8" max="8" width="11.77734375" style="485" bestFit="1" customWidth="1"/>
    <col min="9" max="9" width="11.5546875" style="485" bestFit="1" customWidth="1"/>
    <col min="10" max="10" width="15" style="485" customWidth="1"/>
    <col min="11" max="11" width="12.21875" style="485" bestFit="1" customWidth="1"/>
    <col min="12" max="13" width="8.88671875" style="485"/>
    <col min="14" max="14" width="11.5546875" style="485" customWidth="1"/>
    <col min="15" max="15" width="9.77734375" style="485" bestFit="1" customWidth="1"/>
    <col min="16" max="16" width="13.44140625" style="485" bestFit="1" customWidth="1"/>
    <col min="17" max="16384" width="8.88671875" style="485"/>
  </cols>
  <sheetData>
    <row r="1" spans="1:11">
      <c r="A1" s="756" t="s">
        <v>502</v>
      </c>
      <c r="B1" s="756"/>
      <c r="C1" s="756"/>
      <c r="D1" s="756"/>
      <c r="E1" s="756"/>
      <c r="F1" s="756"/>
      <c r="G1" s="756"/>
      <c r="H1" s="756"/>
      <c r="I1" s="756"/>
      <c r="J1" s="756"/>
      <c r="K1" s="756"/>
    </row>
    <row r="2" spans="1:11">
      <c r="A2" s="757" t="s">
        <v>868</v>
      </c>
      <c r="B2" s="757"/>
      <c r="C2" s="757"/>
      <c r="D2" s="757"/>
      <c r="E2" s="757"/>
      <c r="F2" s="757"/>
      <c r="G2" s="757"/>
      <c r="H2" s="757"/>
      <c r="I2" s="757"/>
      <c r="J2" s="757"/>
      <c r="K2" s="757"/>
    </row>
    <row r="3" spans="1:11">
      <c r="A3" s="756" t="s">
        <v>786</v>
      </c>
      <c r="B3" s="756"/>
      <c r="C3" s="756"/>
      <c r="D3" s="756"/>
      <c r="E3" s="756"/>
      <c r="F3" s="756"/>
      <c r="G3" s="756"/>
      <c r="H3" s="756"/>
      <c r="I3" s="756"/>
      <c r="J3" s="756"/>
      <c r="K3" s="756"/>
    </row>
    <row r="4" spans="1:11">
      <c r="A4" s="758"/>
      <c r="B4" s="758"/>
      <c r="C4" s="758"/>
      <c r="D4" s="758"/>
      <c r="E4" s="758"/>
      <c r="F4" s="758"/>
      <c r="G4" s="758"/>
      <c r="H4" s="758"/>
      <c r="I4" s="758"/>
      <c r="J4" s="758"/>
      <c r="K4" s="758"/>
    </row>
    <row r="7" spans="1:11">
      <c r="A7" s="520"/>
      <c r="B7" s="520"/>
      <c r="C7" s="520"/>
      <c r="D7" s="759" t="s">
        <v>785</v>
      </c>
      <c r="E7" s="759"/>
      <c r="F7" s="520" t="s">
        <v>784</v>
      </c>
      <c r="G7" s="759" t="s">
        <v>783</v>
      </c>
      <c r="H7" s="759"/>
      <c r="I7" s="759" t="s">
        <v>782</v>
      </c>
      <c r="J7" s="759"/>
    </row>
    <row r="8" spans="1:11" ht="43.5">
      <c r="A8" s="519" t="s">
        <v>781</v>
      </c>
      <c r="B8" s="518" t="s">
        <v>695</v>
      </c>
      <c r="C8" s="518"/>
      <c r="D8" s="517" t="s">
        <v>777</v>
      </c>
      <c r="E8" s="517" t="s">
        <v>776</v>
      </c>
      <c r="F8" s="518" t="s">
        <v>780</v>
      </c>
      <c r="G8" s="517" t="s">
        <v>779</v>
      </c>
      <c r="H8" s="517" t="s">
        <v>778</v>
      </c>
      <c r="I8" s="517" t="s">
        <v>777</v>
      </c>
      <c r="J8" s="517" t="s">
        <v>776</v>
      </c>
    </row>
    <row r="9" spans="1:11">
      <c r="A9" s="516"/>
      <c r="B9" s="514" t="s">
        <v>574</v>
      </c>
      <c r="C9" s="514"/>
      <c r="D9" s="513" t="s">
        <v>573</v>
      </c>
      <c r="E9" s="515" t="s">
        <v>572</v>
      </c>
      <c r="F9" s="514" t="s">
        <v>743</v>
      </c>
      <c r="G9" s="514" t="s">
        <v>600</v>
      </c>
      <c r="H9" s="514" t="s">
        <v>599</v>
      </c>
      <c r="I9" s="513" t="s">
        <v>598</v>
      </c>
      <c r="J9" s="513" t="s">
        <v>597</v>
      </c>
    </row>
    <row r="10" spans="1:11">
      <c r="A10" s="509">
        <v>1</v>
      </c>
      <c r="B10" s="512" t="s">
        <v>660</v>
      </c>
      <c r="C10" s="498">
        <v>2022</v>
      </c>
      <c r="D10" s="510">
        <v>50381003.490000002</v>
      </c>
      <c r="E10" s="510">
        <v>333299.04000000004</v>
      </c>
      <c r="F10" s="511">
        <v>0</v>
      </c>
      <c r="G10" s="510">
        <v>498089.74</v>
      </c>
      <c r="H10" s="510">
        <v>21958.203333333331</v>
      </c>
      <c r="I10" s="510">
        <v>2885221.4009745833</v>
      </c>
      <c r="J10" s="510">
        <v>16129.841893749999</v>
      </c>
    </row>
    <row r="11" spans="1:11">
      <c r="A11" s="509">
        <v>2</v>
      </c>
      <c r="B11" s="512" t="s">
        <v>772</v>
      </c>
      <c r="C11" s="498">
        <v>2023</v>
      </c>
      <c r="D11" s="510">
        <v>50381003.490000002</v>
      </c>
      <c r="E11" s="510">
        <v>333299.04000000004</v>
      </c>
      <c r="F11" s="511">
        <v>0</v>
      </c>
      <c r="G11" s="510">
        <v>498089.74</v>
      </c>
      <c r="H11" s="510">
        <v>16586.719999999998</v>
      </c>
      <c r="I11" s="510">
        <v>2980389.3611694998</v>
      </c>
      <c r="J11" s="510">
        <v>17420.752168250001</v>
      </c>
    </row>
    <row r="12" spans="1:11">
      <c r="A12" s="509">
        <v>3</v>
      </c>
      <c r="B12" s="512" t="s">
        <v>670</v>
      </c>
      <c r="C12" s="498">
        <v>2023</v>
      </c>
      <c r="D12" s="510">
        <v>50381003.490000002</v>
      </c>
      <c r="E12" s="510">
        <v>333299.04000000004</v>
      </c>
      <c r="F12" s="511">
        <v>0</v>
      </c>
      <c r="G12" s="510">
        <v>498089.74</v>
      </c>
      <c r="H12" s="510">
        <v>11215.246666666664</v>
      </c>
      <c r="I12" s="510">
        <v>3075557.3213644163</v>
      </c>
      <c r="J12" s="510">
        <v>18711.662442749999</v>
      </c>
    </row>
    <row r="13" spans="1:11">
      <c r="A13" s="509">
        <v>4</v>
      </c>
      <c r="B13" s="512" t="s">
        <v>771</v>
      </c>
      <c r="C13" s="498">
        <v>2023</v>
      </c>
      <c r="D13" s="510">
        <v>50381003.490000002</v>
      </c>
      <c r="E13" s="510">
        <v>333299.04000000004</v>
      </c>
      <c r="F13" s="511">
        <v>0</v>
      </c>
      <c r="G13" s="510">
        <v>498089.74</v>
      </c>
      <c r="H13" s="510">
        <v>25979.475333333332</v>
      </c>
      <c r="I13" s="510">
        <v>3170725.2815593327</v>
      </c>
      <c r="J13" s="510">
        <v>20002.572717249997</v>
      </c>
    </row>
    <row r="14" spans="1:11">
      <c r="A14" s="509">
        <v>5</v>
      </c>
      <c r="B14" s="512" t="s">
        <v>668</v>
      </c>
      <c r="C14" s="498">
        <v>2023</v>
      </c>
      <c r="D14" s="510">
        <v>50381003.490000002</v>
      </c>
      <c r="E14" s="510">
        <v>333299.04000000004</v>
      </c>
      <c r="F14" s="511">
        <v>0</v>
      </c>
      <c r="G14" s="510">
        <v>498089.74</v>
      </c>
      <c r="H14" s="510">
        <v>20559</v>
      </c>
      <c r="I14" s="510">
        <v>3265893.2417542492</v>
      </c>
      <c r="J14" s="510">
        <v>21293.482991749996</v>
      </c>
    </row>
    <row r="15" spans="1:11">
      <c r="A15" s="509">
        <v>6</v>
      </c>
      <c r="B15" s="512" t="s">
        <v>667</v>
      </c>
      <c r="C15" s="498">
        <v>2023</v>
      </c>
      <c r="D15" s="510">
        <v>50381003.490000002</v>
      </c>
      <c r="E15" s="510">
        <v>333299.04000000004</v>
      </c>
      <c r="F15" s="511">
        <v>0</v>
      </c>
      <c r="G15" s="510">
        <v>498089.74</v>
      </c>
      <c r="H15" s="510">
        <v>15138.524666666666</v>
      </c>
      <c r="I15" s="510">
        <v>3361061.2019491657</v>
      </c>
      <c r="J15" s="510">
        <v>22584.393266249994</v>
      </c>
    </row>
    <row r="16" spans="1:11">
      <c r="A16" s="509">
        <v>7</v>
      </c>
      <c r="B16" s="512" t="s">
        <v>666</v>
      </c>
      <c r="C16" s="498">
        <v>2023</v>
      </c>
      <c r="D16" s="510">
        <v>50381003.490000002</v>
      </c>
      <c r="E16" s="510">
        <v>333299.04000000004</v>
      </c>
      <c r="F16" s="511">
        <v>0</v>
      </c>
      <c r="G16" s="510">
        <v>498089.74</v>
      </c>
      <c r="H16" s="510">
        <v>55812.726833333334</v>
      </c>
      <c r="I16" s="510">
        <v>3456229.1621440821</v>
      </c>
      <c r="J16" s="510">
        <v>23875.303540749992</v>
      </c>
    </row>
    <row r="17" spans="1:103">
      <c r="A17" s="509">
        <v>8</v>
      </c>
      <c r="B17" s="512" t="s">
        <v>665</v>
      </c>
      <c r="C17" s="498">
        <v>2023</v>
      </c>
      <c r="D17" s="510">
        <v>50381003.490000002</v>
      </c>
      <c r="E17" s="510">
        <v>333299.04000000004</v>
      </c>
      <c r="F17" s="511">
        <v>0</v>
      </c>
      <c r="G17" s="510">
        <v>498089.74</v>
      </c>
      <c r="H17" s="510">
        <v>50280.099000000002</v>
      </c>
      <c r="I17" s="510">
        <v>3551397.1223389986</v>
      </c>
      <c r="J17" s="510">
        <v>25166.21381524999</v>
      </c>
    </row>
    <row r="18" spans="1:103">
      <c r="A18" s="509">
        <v>9</v>
      </c>
      <c r="B18" s="512" t="s">
        <v>770</v>
      </c>
      <c r="C18" s="498">
        <v>2023</v>
      </c>
      <c r="D18" s="510">
        <v>50381003.490000002</v>
      </c>
      <c r="E18" s="510">
        <v>333299.04000000004</v>
      </c>
      <c r="F18" s="511">
        <v>0</v>
      </c>
      <c r="G18" s="510">
        <v>498089.74</v>
      </c>
      <c r="H18" s="510">
        <v>44747.47116666667</v>
      </c>
      <c r="I18" s="510">
        <v>3646565.0825339151</v>
      </c>
      <c r="J18" s="510">
        <v>26457.124089749988</v>
      </c>
    </row>
    <row r="19" spans="1:103">
      <c r="A19" s="509">
        <v>10</v>
      </c>
      <c r="B19" s="512" t="s">
        <v>663</v>
      </c>
      <c r="C19" s="498">
        <v>2023</v>
      </c>
      <c r="D19" s="510">
        <v>50381003.490000002</v>
      </c>
      <c r="E19" s="510">
        <v>333299.04000000004</v>
      </c>
      <c r="F19" s="511">
        <v>0</v>
      </c>
      <c r="G19" s="510">
        <v>498089.74</v>
      </c>
      <c r="H19" s="510">
        <v>39214.843333333338</v>
      </c>
      <c r="I19" s="510">
        <v>3741733.0427288315</v>
      </c>
      <c r="J19" s="510">
        <v>27748.034364249987</v>
      </c>
    </row>
    <row r="20" spans="1:103">
      <c r="A20" s="509">
        <v>11</v>
      </c>
      <c r="B20" s="512" t="s">
        <v>662</v>
      </c>
      <c r="C20" s="498">
        <v>2023</v>
      </c>
      <c r="D20" s="510">
        <v>50381003.490000002</v>
      </c>
      <c r="E20" s="510">
        <v>333299.04000000004</v>
      </c>
      <c r="F20" s="511">
        <v>0</v>
      </c>
      <c r="G20" s="510">
        <v>498089.74</v>
      </c>
      <c r="H20" s="510">
        <v>33682.215500000006</v>
      </c>
      <c r="I20" s="510">
        <v>3836901.002923748</v>
      </c>
      <c r="J20" s="510">
        <v>29038.944638749985</v>
      </c>
    </row>
    <row r="21" spans="1:103">
      <c r="A21" s="509">
        <v>12</v>
      </c>
      <c r="B21" s="512" t="s">
        <v>661</v>
      </c>
      <c r="C21" s="498">
        <v>2023</v>
      </c>
      <c r="D21" s="510">
        <v>50381003.490000002</v>
      </c>
      <c r="E21" s="510">
        <v>333299.04000000004</v>
      </c>
      <c r="F21" s="511">
        <v>0</v>
      </c>
      <c r="G21" s="510">
        <v>498089.74</v>
      </c>
      <c r="H21" s="510">
        <v>28149.587666666674</v>
      </c>
      <c r="I21" s="510">
        <v>3932068.9631186645</v>
      </c>
      <c r="J21" s="510">
        <v>30329.854913249983</v>
      </c>
    </row>
    <row r="22" spans="1:103">
      <c r="A22" s="509">
        <v>13</v>
      </c>
      <c r="B22" s="512" t="s">
        <v>660</v>
      </c>
      <c r="C22" s="498">
        <v>2023</v>
      </c>
      <c r="D22" s="510">
        <v>50381003.490000002</v>
      </c>
      <c r="E22" s="510">
        <v>333299.04000000004</v>
      </c>
      <c r="F22" s="511">
        <v>0</v>
      </c>
      <c r="G22" s="510">
        <v>498089.74</v>
      </c>
      <c r="H22" s="510">
        <v>22616.959833333342</v>
      </c>
      <c r="I22" s="510">
        <v>4027236.9233135809</v>
      </c>
      <c r="J22" s="510">
        <v>31620.765187749981</v>
      </c>
    </row>
    <row r="23" spans="1:103" ht="15.75" thickBot="1">
      <c r="A23" s="509">
        <v>14</v>
      </c>
      <c r="B23" s="508" t="s">
        <v>769</v>
      </c>
      <c r="C23" s="507"/>
      <c r="D23" s="491">
        <f t="shared" ref="D23:J23" si="0">AVERAGE(D10:D22)</f>
        <v>50381003.490000002</v>
      </c>
      <c r="E23" s="491">
        <f t="shared" si="0"/>
        <v>333299.04000000004</v>
      </c>
      <c r="F23" s="491">
        <f t="shared" si="0"/>
        <v>0</v>
      </c>
      <c r="G23" s="491">
        <f t="shared" si="0"/>
        <v>498089.74000000017</v>
      </c>
      <c r="H23" s="491">
        <f t="shared" si="0"/>
        <v>29687.774871794863</v>
      </c>
      <c r="I23" s="491">
        <f t="shared" si="0"/>
        <v>3456229.1621440821</v>
      </c>
      <c r="J23" s="491">
        <f t="shared" si="0"/>
        <v>23875.303540749996</v>
      </c>
    </row>
    <row r="24" spans="1:103" ht="15.75" thickTop="1">
      <c r="A24" s="506"/>
      <c r="D24" s="505"/>
    </row>
    <row r="26" spans="1:103" s="488" customFormat="1">
      <c r="B26" s="504"/>
      <c r="C26" s="755" t="s">
        <v>775</v>
      </c>
      <c r="D26" s="755"/>
      <c r="E26" s="755"/>
      <c r="F26" s="504"/>
      <c r="G26" s="504"/>
      <c r="H26" s="504"/>
      <c r="I26" s="504"/>
      <c r="J26" s="504"/>
      <c r="K26" s="504"/>
      <c r="L26" s="490"/>
      <c r="M26" s="490"/>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0"/>
      <c r="AL26" s="490"/>
      <c r="AM26" s="490"/>
      <c r="AN26" s="490"/>
      <c r="AO26" s="490"/>
      <c r="AP26" s="490"/>
      <c r="AQ26" s="490"/>
      <c r="AR26" s="490"/>
      <c r="AS26" s="490"/>
      <c r="AT26" s="490"/>
      <c r="AU26" s="490"/>
      <c r="AV26" s="490"/>
      <c r="AW26" s="490"/>
      <c r="AX26" s="490"/>
      <c r="AY26" s="490"/>
      <c r="AZ26" s="490"/>
      <c r="BA26" s="490"/>
      <c r="BB26" s="490"/>
      <c r="BC26" s="490"/>
      <c r="BD26" s="490"/>
      <c r="BE26" s="490"/>
      <c r="BF26" s="490"/>
      <c r="BG26" s="490"/>
      <c r="BH26" s="490"/>
      <c r="BI26" s="490"/>
      <c r="BJ26" s="490"/>
      <c r="BK26" s="490"/>
      <c r="BL26" s="490"/>
      <c r="BM26" s="490"/>
      <c r="BN26" s="490"/>
      <c r="BO26" s="490"/>
      <c r="BP26" s="490"/>
      <c r="BQ26" s="490"/>
      <c r="BR26" s="490"/>
      <c r="BS26" s="490"/>
      <c r="BT26" s="490"/>
      <c r="BU26" s="490"/>
      <c r="BV26" s="490"/>
      <c r="BW26" s="490"/>
      <c r="BX26" s="490"/>
      <c r="BY26" s="490"/>
      <c r="BZ26" s="490"/>
      <c r="CA26" s="490"/>
      <c r="CB26" s="490"/>
      <c r="CC26" s="490"/>
      <c r="CD26" s="490"/>
      <c r="CE26" s="490"/>
      <c r="CF26" s="490"/>
      <c r="CG26" s="490"/>
      <c r="CH26" s="490"/>
      <c r="CI26" s="490"/>
      <c r="CJ26" s="490"/>
      <c r="CK26" s="490"/>
      <c r="CL26" s="490"/>
      <c r="CM26" s="490"/>
      <c r="CN26" s="490"/>
      <c r="CO26" s="490"/>
      <c r="CP26" s="490"/>
      <c r="CQ26" s="490"/>
      <c r="CR26" s="490"/>
      <c r="CS26" s="490"/>
      <c r="CT26" s="490"/>
      <c r="CU26" s="490"/>
      <c r="CV26" s="490"/>
      <c r="CW26" s="490"/>
      <c r="CX26" s="490"/>
      <c r="CY26" s="490"/>
    </row>
    <row r="27" spans="1:103" s="488" customFormat="1" ht="57.75">
      <c r="A27" s="499"/>
      <c r="C27" s="503"/>
      <c r="D27" s="503" t="s">
        <v>774</v>
      </c>
      <c r="E27" s="503" t="s">
        <v>773</v>
      </c>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0"/>
      <c r="AN27" s="490"/>
      <c r="AO27" s="490"/>
      <c r="AP27" s="490"/>
      <c r="AQ27" s="490"/>
      <c r="AR27" s="490"/>
      <c r="AS27" s="490"/>
      <c r="AT27" s="490"/>
      <c r="AU27" s="490"/>
      <c r="AV27" s="490"/>
      <c r="AW27" s="490"/>
      <c r="AX27" s="490"/>
      <c r="AY27" s="490"/>
      <c r="AZ27" s="490"/>
      <c r="BA27" s="490"/>
      <c r="BB27" s="490"/>
      <c r="BC27" s="490"/>
      <c r="BD27" s="490"/>
      <c r="BE27" s="490"/>
      <c r="BF27" s="490"/>
      <c r="BG27" s="490"/>
      <c r="BH27" s="490"/>
      <c r="BI27" s="490"/>
      <c r="BJ27" s="490"/>
      <c r="BK27" s="490"/>
      <c r="BL27" s="490"/>
      <c r="BM27" s="490"/>
      <c r="BN27" s="490"/>
      <c r="BO27" s="490"/>
      <c r="BP27" s="490"/>
      <c r="BQ27" s="490"/>
      <c r="BR27" s="490"/>
      <c r="BS27" s="490"/>
      <c r="BT27" s="490"/>
      <c r="BU27" s="490"/>
      <c r="BV27" s="490"/>
      <c r="BW27" s="490"/>
      <c r="BX27" s="490"/>
      <c r="BY27" s="490"/>
      <c r="BZ27" s="490"/>
      <c r="CA27" s="490"/>
      <c r="CB27" s="490"/>
      <c r="CC27" s="490"/>
      <c r="CD27" s="490"/>
      <c r="CE27" s="490"/>
      <c r="CF27" s="490"/>
      <c r="CG27" s="490"/>
      <c r="CH27" s="490"/>
      <c r="CI27" s="490"/>
      <c r="CJ27" s="490"/>
      <c r="CK27" s="490"/>
      <c r="CL27" s="490"/>
      <c r="CM27" s="490"/>
      <c r="CN27" s="490"/>
      <c r="CO27" s="490"/>
      <c r="CP27" s="489"/>
      <c r="CQ27" s="489"/>
      <c r="CR27" s="489"/>
      <c r="CS27" s="489"/>
      <c r="CT27" s="489"/>
    </row>
    <row r="28" spans="1:103" s="488" customFormat="1">
      <c r="A28" s="499"/>
      <c r="B28" s="503" t="s">
        <v>695</v>
      </c>
      <c r="C28" s="501"/>
      <c r="D28" s="503"/>
      <c r="E28" s="503"/>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90"/>
      <c r="AN28" s="490"/>
      <c r="AO28" s="490"/>
      <c r="AP28" s="490"/>
      <c r="AQ28" s="490"/>
      <c r="AR28" s="490"/>
      <c r="AS28" s="490"/>
      <c r="AT28" s="490"/>
      <c r="AU28" s="490"/>
      <c r="AV28" s="490"/>
      <c r="AW28" s="490"/>
      <c r="AX28" s="490"/>
      <c r="AY28" s="490"/>
      <c r="AZ28" s="490"/>
      <c r="BA28" s="490"/>
      <c r="BB28" s="490"/>
      <c r="BC28" s="490"/>
      <c r="BD28" s="490"/>
      <c r="BE28" s="490"/>
      <c r="BF28" s="490"/>
      <c r="BG28" s="490"/>
      <c r="BH28" s="490"/>
      <c r="BI28" s="490"/>
      <c r="BJ28" s="490"/>
      <c r="BK28" s="490"/>
      <c r="BL28" s="490"/>
      <c r="BM28" s="490"/>
      <c r="BN28" s="490"/>
      <c r="BO28" s="490"/>
      <c r="BP28" s="490"/>
      <c r="BQ28" s="490"/>
      <c r="BR28" s="490"/>
      <c r="BS28" s="490"/>
      <c r="BT28" s="490"/>
      <c r="BU28" s="490"/>
      <c r="BV28" s="490"/>
      <c r="BW28" s="490"/>
      <c r="BX28" s="490"/>
      <c r="BY28" s="490"/>
      <c r="BZ28" s="490"/>
      <c r="CA28" s="490"/>
      <c r="CB28" s="490"/>
      <c r="CC28" s="490"/>
      <c r="CD28" s="490"/>
      <c r="CE28" s="490"/>
      <c r="CF28" s="490"/>
      <c r="CG28" s="490"/>
      <c r="CH28" s="490"/>
      <c r="CI28" s="490"/>
      <c r="CJ28" s="490"/>
      <c r="CK28" s="490"/>
      <c r="CL28" s="490"/>
      <c r="CM28" s="490"/>
      <c r="CN28" s="490"/>
      <c r="CO28" s="490"/>
      <c r="CP28" s="489"/>
      <c r="CQ28" s="489"/>
      <c r="CR28" s="489"/>
      <c r="CS28" s="489"/>
      <c r="CT28" s="489"/>
    </row>
    <row r="29" spans="1:103" s="488" customFormat="1">
      <c r="A29" s="499"/>
      <c r="B29" s="501" t="s">
        <v>574</v>
      </c>
      <c r="C29" s="502"/>
      <c r="D29" s="501" t="s">
        <v>573</v>
      </c>
      <c r="E29" s="500" t="s">
        <v>572</v>
      </c>
      <c r="F29" s="490"/>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0"/>
      <c r="AN29" s="490"/>
      <c r="AO29" s="490"/>
      <c r="AP29" s="490"/>
      <c r="AQ29" s="490"/>
      <c r="AR29" s="490"/>
      <c r="AS29" s="490"/>
      <c r="AT29" s="490"/>
      <c r="AU29" s="490"/>
      <c r="AV29" s="490"/>
      <c r="AW29" s="490"/>
      <c r="AX29" s="490"/>
      <c r="AY29" s="490"/>
      <c r="AZ29" s="490"/>
      <c r="BA29" s="490"/>
      <c r="BB29" s="490"/>
      <c r="BC29" s="490"/>
      <c r="BD29" s="490"/>
      <c r="BE29" s="490"/>
      <c r="BF29" s="490"/>
      <c r="BG29" s="490"/>
      <c r="BH29" s="490"/>
      <c r="BI29" s="490"/>
      <c r="BJ29" s="490"/>
      <c r="BK29" s="490"/>
      <c r="BL29" s="490"/>
      <c r="BM29" s="490"/>
      <c r="BN29" s="490"/>
      <c r="BO29" s="490"/>
      <c r="BP29" s="490"/>
      <c r="BQ29" s="490"/>
      <c r="BR29" s="490"/>
      <c r="BS29" s="490"/>
      <c r="BT29" s="490"/>
      <c r="BU29" s="490"/>
      <c r="BV29" s="490"/>
      <c r="BW29" s="490"/>
      <c r="BX29" s="490"/>
      <c r="BY29" s="490"/>
      <c r="BZ29" s="490"/>
      <c r="CA29" s="490"/>
      <c r="CB29" s="490"/>
      <c r="CC29" s="490"/>
      <c r="CD29" s="490"/>
      <c r="CE29" s="490"/>
      <c r="CF29" s="490"/>
      <c r="CG29" s="490"/>
      <c r="CH29" s="490"/>
      <c r="CI29" s="490"/>
      <c r="CJ29" s="490"/>
      <c r="CK29" s="490"/>
      <c r="CL29" s="490"/>
      <c r="CM29" s="490"/>
      <c r="CN29" s="490"/>
      <c r="CO29" s="490"/>
      <c r="CP29" s="489"/>
      <c r="CQ29" s="489"/>
      <c r="CR29" s="489"/>
      <c r="CS29" s="489"/>
      <c r="CT29" s="489"/>
    </row>
    <row r="30" spans="1:103" s="488" customFormat="1">
      <c r="A30" s="494">
        <v>15</v>
      </c>
      <c r="B30" s="499" t="s">
        <v>660</v>
      </c>
      <c r="C30" s="498">
        <v>2022</v>
      </c>
      <c r="D30" s="497">
        <v>319191.43000000075</v>
      </c>
      <c r="E30" s="496">
        <v>0</v>
      </c>
      <c r="F30" s="695"/>
      <c r="G30" s="495"/>
      <c r="H30" s="490"/>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0"/>
      <c r="AZ30" s="490"/>
      <c r="BA30" s="490"/>
      <c r="BB30" s="490"/>
      <c r="BC30" s="490"/>
      <c r="BD30" s="490"/>
      <c r="BE30" s="490"/>
      <c r="BF30" s="490"/>
      <c r="BG30" s="490"/>
      <c r="BH30" s="490"/>
      <c r="BI30" s="490"/>
      <c r="BJ30" s="490"/>
      <c r="BK30" s="490"/>
      <c r="BL30" s="490"/>
      <c r="BM30" s="490"/>
      <c r="BN30" s="490"/>
      <c r="BO30" s="490"/>
      <c r="BP30" s="490"/>
      <c r="BQ30" s="490"/>
      <c r="BR30" s="490"/>
      <c r="BS30" s="490"/>
      <c r="BT30" s="490"/>
      <c r="BU30" s="490"/>
      <c r="BV30" s="490"/>
      <c r="BW30" s="490"/>
      <c r="BX30" s="490"/>
      <c r="BY30" s="490"/>
      <c r="BZ30" s="490"/>
      <c r="CA30" s="490"/>
      <c r="CB30" s="490"/>
      <c r="CC30" s="490"/>
      <c r="CD30" s="490"/>
      <c r="CE30" s="490"/>
      <c r="CF30" s="490"/>
      <c r="CG30" s="490"/>
      <c r="CH30" s="490"/>
      <c r="CI30" s="490"/>
      <c r="CJ30" s="490"/>
      <c r="CK30" s="490"/>
      <c r="CL30" s="490"/>
      <c r="CM30" s="490"/>
      <c r="CN30" s="490"/>
      <c r="CO30" s="490"/>
      <c r="CP30" s="489"/>
      <c r="CQ30" s="489"/>
      <c r="CR30" s="489"/>
      <c r="CS30" s="489"/>
      <c r="CT30" s="489"/>
    </row>
    <row r="31" spans="1:103" s="488" customFormat="1">
      <c r="A31" s="494">
        <v>16</v>
      </c>
      <c r="B31" s="499" t="s">
        <v>772</v>
      </c>
      <c r="C31" s="498">
        <v>2023</v>
      </c>
      <c r="D31" s="497">
        <v>308184.83000000077</v>
      </c>
      <c r="E31" s="496">
        <v>0</v>
      </c>
      <c r="F31" s="495"/>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0"/>
      <c r="AN31" s="490"/>
      <c r="AO31" s="490"/>
      <c r="AP31" s="490"/>
      <c r="AQ31" s="490"/>
      <c r="AR31" s="490"/>
      <c r="AS31" s="490"/>
      <c r="AT31" s="490"/>
      <c r="AU31" s="490"/>
      <c r="AV31" s="490"/>
      <c r="AW31" s="490"/>
      <c r="AX31" s="490"/>
      <c r="AY31" s="490"/>
      <c r="AZ31" s="490"/>
      <c r="BA31" s="490"/>
      <c r="BB31" s="490"/>
      <c r="BC31" s="490"/>
      <c r="BD31" s="490"/>
      <c r="BE31" s="490"/>
      <c r="BF31" s="490"/>
      <c r="BG31" s="490"/>
      <c r="BH31" s="490"/>
      <c r="BI31" s="490"/>
      <c r="BJ31" s="490"/>
      <c r="BK31" s="490"/>
      <c r="BL31" s="490"/>
      <c r="BM31" s="490"/>
      <c r="BN31" s="490"/>
      <c r="BO31" s="490"/>
      <c r="BP31" s="490"/>
      <c r="BQ31" s="490"/>
      <c r="BR31" s="490"/>
      <c r="BS31" s="490"/>
      <c r="BT31" s="490"/>
      <c r="BU31" s="490"/>
      <c r="BV31" s="490"/>
      <c r="BW31" s="490"/>
      <c r="BX31" s="490"/>
      <c r="BY31" s="490"/>
      <c r="BZ31" s="490"/>
      <c r="CA31" s="490"/>
      <c r="CB31" s="490"/>
      <c r="CC31" s="490"/>
      <c r="CD31" s="490"/>
      <c r="CE31" s="490"/>
      <c r="CF31" s="490"/>
      <c r="CG31" s="490"/>
      <c r="CH31" s="490"/>
      <c r="CI31" s="490"/>
      <c r="CJ31" s="490"/>
      <c r="CK31" s="490"/>
      <c r="CL31" s="490"/>
      <c r="CM31" s="490"/>
      <c r="CN31" s="490"/>
      <c r="CO31" s="490"/>
      <c r="CP31" s="489"/>
      <c r="CQ31" s="489"/>
      <c r="CR31" s="489"/>
      <c r="CS31" s="489"/>
      <c r="CT31" s="489"/>
    </row>
    <row r="32" spans="1:103" s="488" customFormat="1">
      <c r="A32" s="494">
        <v>17</v>
      </c>
      <c r="B32" s="499" t="s">
        <v>670</v>
      </c>
      <c r="C32" s="498">
        <v>2023</v>
      </c>
      <c r="D32" s="497">
        <v>297178.2300000008</v>
      </c>
      <c r="E32" s="496">
        <v>0</v>
      </c>
      <c r="F32" s="495"/>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c r="AL32" s="490"/>
      <c r="AM32" s="490"/>
      <c r="AN32" s="490"/>
      <c r="AO32" s="490"/>
      <c r="AP32" s="490"/>
      <c r="AQ32" s="490"/>
      <c r="AR32" s="490"/>
      <c r="AS32" s="490"/>
      <c r="AT32" s="490"/>
      <c r="AU32" s="490"/>
      <c r="AV32" s="490"/>
      <c r="AW32" s="490"/>
      <c r="AX32" s="490"/>
      <c r="AY32" s="490"/>
      <c r="AZ32" s="490"/>
      <c r="BA32" s="490"/>
      <c r="BB32" s="490"/>
      <c r="BC32" s="490"/>
      <c r="BD32" s="490"/>
      <c r="BE32" s="490"/>
      <c r="BF32" s="490"/>
      <c r="BG32" s="490"/>
      <c r="BH32" s="490"/>
      <c r="BI32" s="490"/>
      <c r="BJ32" s="490"/>
      <c r="BK32" s="490"/>
      <c r="BL32" s="490"/>
      <c r="BM32" s="490"/>
      <c r="BN32" s="490"/>
      <c r="BO32" s="490"/>
      <c r="BP32" s="490"/>
      <c r="BQ32" s="490"/>
      <c r="BR32" s="490"/>
      <c r="BS32" s="490"/>
      <c r="BT32" s="490"/>
      <c r="BU32" s="490"/>
      <c r="BV32" s="490"/>
      <c r="BW32" s="490"/>
      <c r="BX32" s="490"/>
      <c r="BY32" s="490"/>
      <c r="BZ32" s="490"/>
      <c r="CA32" s="490"/>
      <c r="CB32" s="490"/>
      <c r="CC32" s="490"/>
      <c r="CD32" s="490"/>
      <c r="CE32" s="490"/>
      <c r="CF32" s="490"/>
      <c r="CG32" s="490"/>
      <c r="CH32" s="490"/>
      <c r="CI32" s="490"/>
      <c r="CJ32" s="490"/>
      <c r="CK32" s="490"/>
      <c r="CL32" s="490"/>
      <c r="CM32" s="490"/>
      <c r="CN32" s="490"/>
      <c r="CO32" s="490"/>
      <c r="CP32" s="489"/>
      <c r="CQ32" s="489"/>
      <c r="CR32" s="489"/>
      <c r="CS32" s="489"/>
      <c r="CT32" s="489"/>
    </row>
    <row r="33" spans="1:98" s="488" customFormat="1">
      <c r="A33" s="494">
        <v>18</v>
      </c>
      <c r="B33" s="499" t="s">
        <v>771</v>
      </c>
      <c r="C33" s="498">
        <v>2023</v>
      </c>
      <c r="D33" s="497">
        <v>286171.63000000082</v>
      </c>
      <c r="E33" s="496">
        <v>0</v>
      </c>
      <c r="F33" s="495"/>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0"/>
      <c r="AU33" s="490"/>
      <c r="AV33" s="490"/>
      <c r="AW33" s="490"/>
      <c r="AX33" s="490"/>
      <c r="AY33" s="490"/>
      <c r="AZ33" s="490"/>
      <c r="BA33" s="490"/>
      <c r="BB33" s="490"/>
      <c r="BC33" s="490"/>
      <c r="BD33" s="490"/>
      <c r="BE33" s="490"/>
      <c r="BF33" s="490"/>
      <c r="BG33" s="490"/>
      <c r="BH33" s="490"/>
      <c r="BI33" s="490"/>
      <c r="BJ33" s="490"/>
      <c r="BK33" s="490"/>
      <c r="BL33" s="490"/>
      <c r="BM33" s="490"/>
      <c r="BN33" s="490"/>
      <c r="BO33" s="490"/>
      <c r="BP33" s="490"/>
      <c r="BQ33" s="490"/>
      <c r="BR33" s="490"/>
      <c r="BS33" s="490"/>
      <c r="BT33" s="490"/>
      <c r="BU33" s="490"/>
      <c r="BV33" s="490"/>
      <c r="BW33" s="490"/>
      <c r="BX33" s="490"/>
      <c r="BY33" s="490"/>
      <c r="BZ33" s="490"/>
      <c r="CA33" s="490"/>
      <c r="CB33" s="490"/>
      <c r="CC33" s="490"/>
      <c r="CD33" s="490"/>
      <c r="CE33" s="490"/>
      <c r="CF33" s="490"/>
      <c r="CG33" s="490"/>
      <c r="CH33" s="490"/>
      <c r="CI33" s="490"/>
      <c r="CJ33" s="490"/>
      <c r="CK33" s="490"/>
      <c r="CL33" s="490"/>
      <c r="CM33" s="490"/>
      <c r="CN33" s="490"/>
      <c r="CO33" s="490"/>
      <c r="CP33" s="489"/>
      <c r="CQ33" s="489"/>
      <c r="CR33" s="489"/>
      <c r="CS33" s="489"/>
      <c r="CT33" s="489"/>
    </row>
    <row r="34" spans="1:98" s="488" customFormat="1">
      <c r="A34" s="494">
        <v>19</v>
      </c>
      <c r="B34" s="499" t="s">
        <v>668</v>
      </c>
      <c r="C34" s="498">
        <v>2023</v>
      </c>
      <c r="D34" s="497">
        <v>275165.03000000084</v>
      </c>
      <c r="E34" s="496">
        <v>0</v>
      </c>
      <c r="F34" s="495"/>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0"/>
      <c r="AN34" s="490"/>
      <c r="AO34" s="490"/>
      <c r="AP34" s="490"/>
      <c r="AQ34" s="490"/>
      <c r="AR34" s="490"/>
      <c r="AS34" s="490"/>
      <c r="AT34" s="490"/>
      <c r="AU34" s="490"/>
      <c r="AV34" s="490"/>
      <c r="AW34" s="490"/>
      <c r="AX34" s="490"/>
      <c r="AY34" s="490"/>
      <c r="AZ34" s="490"/>
      <c r="BA34" s="490"/>
      <c r="BB34" s="490"/>
      <c r="BC34" s="490"/>
      <c r="BD34" s="490"/>
      <c r="BE34" s="490"/>
      <c r="BF34" s="490"/>
      <c r="BG34" s="490"/>
      <c r="BH34" s="490"/>
      <c r="BI34" s="490"/>
      <c r="BJ34" s="490"/>
      <c r="BK34" s="490"/>
      <c r="BL34" s="490"/>
      <c r="BM34" s="490"/>
      <c r="BN34" s="490"/>
      <c r="BO34" s="490"/>
      <c r="BP34" s="490"/>
      <c r="BQ34" s="490"/>
      <c r="BR34" s="490"/>
      <c r="BS34" s="490"/>
      <c r="BT34" s="490"/>
      <c r="BU34" s="490"/>
      <c r="BV34" s="490"/>
      <c r="BW34" s="490"/>
      <c r="BX34" s="490"/>
      <c r="BY34" s="490"/>
      <c r="BZ34" s="490"/>
      <c r="CA34" s="490"/>
      <c r="CB34" s="490"/>
      <c r="CC34" s="490"/>
      <c r="CD34" s="490"/>
      <c r="CE34" s="490"/>
      <c r="CF34" s="490"/>
      <c r="CG34" s="490"/>
      <c r="CH34" s="490"/>
      <c r="CI34" s="490"/>
      <c r="CJ34" s="490"/>
      <c r="CK34" s="490"/>
      <c r="CL34" s="490"/>
      <c r="CM34" s="490"/>
      <c r="CN34" s="490"/>
      <c r="CO34" s="490"/>
      <c r="CP34" s="489"/>
      <c r="CQ34" s="489"/>
      <c r="CR34" s="489"/>
      <c r="CS34" s="489"/>
      <c r="CT34" s="489"/>
    </row>
    <row r="35" spans="1:98" s="488" customFormat="1">
      <c r="A35" s="494">
        <v>20</v>
      </c>
      <c r="B35" s="499" t="s">
        <v>667</v>
      </c>
      <c r="C35" s="498">
        <v>2023</v>
      </c>
      <c r="D35" s="497">
        <v>264158.43000000087</v>
      </c>
      <c r="E35" s="496">
        <v>0</v>
      </c>
      <c r="F35" s="495"/>
      <c r="G35" s="490"/>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0"/>
      <c r="AI35" s="490"/>
      <c r="AJ35" s="490"/>
      <c r="AK35" s="490"/>
      <c r="AL35" s="490"/>
      <c r="AM35" s="490"/>
      <c r="AN35" s="490"/>
      <c r="AO35" s="490"/>
      <c r="AP35" s="490"/>
      <c r="AQ35" s="490"/>
      <c r="AR35" s="490"/>
      <c r="AS35" s="490"/>
      <c r="AT35" s="490"/>
      <c r="AU35" s="490"/>
      <c r="AV35" s="490"/>
      <c r="AW35" s="490"/>
      <c r="AX35" s="490"/>
      <c r="AY35" s="490"/>
      <c r="AZ35" s="490"/>
      <c r="BA35" s="490"/>
      <c r="BB35" s="490"/>
      <c r="BC35" s="490"/>
      <c r="BD35" s="490"/>
      <c r="BE35" s="490"/>
      <c r="BF35" s="490"/>
      <c r="BG35" s="490"/>
      <c r="BH35" s="490"/>
      <c r="BI35" s="490"/>
      <c r="BJ35" s="490"/>
      <c r="BK35" s="490"/>
      <c r="BL35" s="490"/>
      <c r="BM35" s="490"/>
      <c r="BN35" s="490"/>
      <c r="BO35" s="490"/>
      <c r="BP35" s="490"/>
      <c r="BQ35" s="490"/>
      <c r="BR35" s="490"/>
      <c r="BS35" s="490"/>
      <c r="BT35" s="490"/>
      <c r="BU35" s="490"/>
      <c r="BV35" s="490"/>
      <c r="BW35" s="490"/>
      <c r="BX35" s="490"/>
      <c r="BY35" s="490"/>
      <c r="BZ35" s="490"/>
      <c r="CA35" s="490"/>
      <c r="CB35" s="490"/>
      <c r="CC35" s="490"/>
      <c r="CD35" s="490"/>
      <c r="CE35" s="490"/>
      <c r="CF35" s="490"/>
      <c r="CG35" s="490"/>
      <c r="CH35" s="490"/>
      <c r="CI35" s="490"/>
      <c r="CJ35" s="490"/>
      <c r="CK35" s="490"/>
      <c r="CL35" s="490"/>
      <c r="CM35" s="490"/>
      <c r="CN35" s="490"/>
      <c r="CO35" s="490"/>
      <c r="CP35" s="489"/>
      <c r="CQ35" s="489"/>
      <c r="CR35" s="489"/>
      <c r="CS35" s="489"/>
      <c r="CT35" s="489"/>
    </row>
    <row r="36" spans="1:98" s="488" customFormat="1">
      <c r="A36" s="494">
        <v>21</v>
      </c>
      <c r="B36" s="499" t="s">
        <v>666</v>
      </c>
      <c r="C36" s="498">
        <v>2023</v>
      </c>
      <c r="D36" s="497">
        <v>253151.83000000086</v>
      </c>
      <c r="E36" s="496">
        <v>0</v>
      </c>
      <c r="F36" s="495"/>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0"/>
      <c r="AN36" s="490"/>
      <c r="AO36" s="490"/>
      <c r="AP36" s="490"/>
      <c r="AQ36" s="490"/>
      <c r="AR36" s="490"/>
      <c r="AS36" s="490"/>
      <c r="AT36" s="490"/>
      <c r="AU36" s="490"/>
      <c r="AV36" s="490"/>
      <c r="AW36" s="490"/>
      <c r="AX36" s="490"/>
      <c r="AY36" s="490"/>
      <c r="AZ36" s="490"/>
      <c r="BA36" s="490"/>
      <c r="BB36" s="490"/>
      <c r="BC36" s="490"/>
      <c r="BD36" s="490"/>
      <c r="BE36" s="490"/>
      <c r="BF36" s="490"/>
      <c r="BG36" s="490"/>
      <c r="BH36" s="490"/>
      <c r="BI36" s="490"/>
      <c r="BJ36" s="490"/>
      <c r="BK36" s="490"/>
      <c r="BL36" s="490"/>
      <c r="BM36" s="490"/>
      <c r="BN36" s="490"/>
      <c r="BO36" s="490"/>
      <c r="BP36" s="490"/>
      <c r="BQ36" s="490"/>
      <c r="BR36" s="490"/>
      <c r="BS36" s="490"/>
      <c r="BT36" s="490"/>
      <c r="BU36" s="490"/>
      <c r="BV36" s="490"/>
      <c r="BW36" s="490"/>
      <c r="BX36" s="490"/>
      <c r="BY36" s="490"/>
      <c r="BZ36" s="490"/>
      <c r="CA36" s="490"/>
      <c r="CB36" s="490"/>
      <c r="CC36" s="490"/>
      <c r="CD36" s="490"/>
      <c r="CE36" s="490"/>
      <c r="CF36" s="490"/>
      <c r="CG36" s="490"/>
      <c r="CH36" s="490"/>
      <c r="CI36" s="490"/>
      <c r="CJ36" s="490"/>
      <c r="CK36" s="490"/>
      <c r="CL36" s="490"/>
      <c r="CM36" s="490"/>
      <c r="CN36" s="490"/>
      <c r="CO36" s="490"/>
      <c r="CP36" s="489"/>
      <c r="CQ36" s="489"/>
      <c r="CR36" s="489"/>
      <c r="CS36" s="489"/>
      <c r="CT36" s="489"/>
    </row>
    <row r="37" spans="1:98" s="488" customFormat="1">
      <c r="A37" s="494">
        <v>22</v>
      </c>
      <c r="B37" s="499" t="s">
        <v>665</v>
      </c>
      <c r="C37" s="498">
        <v>2023</v>
      </c>
      <c r="D37" s="497">
        <v>242145.23000000085</v>
      </c>
      <c r="E37" s="496">
        <v>0</v>
      </c>
      <c r="F37" s="495"/>
      <c r="G37" s="490"/>
      <c r="H37" s="490"/>
      <c r="I37" s="490"/>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0"/>
      <c r="AN37" s="490"/>
      <c r="AO37" s="490"/>
      <c r="AP37" s="490"/>
      <c r="AQ37" s="490"/>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0"/>
      <c r="BS37" s="490"/>
      <c r="BT37" s="490"/>
      <c r="BU37" s="490"/>
      <c r="BV37" s="490"/>
      <c r="BW37" s="490"/>
      <c r="BX37" s="490"/>
      <c r="BY37" s="490"/>
      <c r="BZ37" s="490"/>
      <c r="CA37" s="490"/>
      <c r="CB37" s="490"/>
      <c r="CC37" s="490"/>
      <c r="CD37" s="490"/>
      <c r="CE37" s="490"/>
      <c r="CF37" s="490"/>
      <c r="CG37" s="490"/>
      <c r="CH37" s="490"/>
      <c r="CI37" s="490"/>
      <c r="CJ37" s="490"/>
      <c r="CK37" s="490"/>
      <c r="CL37" s="490"/>
      <c r="CM37" s="490"/>
      <c r="CN37" s="490"/>
      <c r="CO37" s="490"/>
      <c r="CP37" s="489"/>
      <c r="CQ37" s="489"/>
      <c r="CR37" s="489"/>
      <c r="CS37" s="489"/>
      <c r="CT37" s="489"/>
    </row>
    <row r="38" spans="1:98" s="488" customFormat="1">
      <c r="A38" s="494">
        <v>23</v>
      </c>
      <c r="B38" s="499" t="s">
        <v>770</v>
      </c>
      <c r="C38" s="498">
        <v>2023</v>
      </c>
      <c r="D38" s="497">
        <v>231138.63000000085</v>
      </c>
      <c r="E38" s="496">
        <v>0</v>
      </c>
      <c r="F38" s="495"/>
      <c r="G38" s="490"/>
      <c r="H38" s="490"/>
      <c r="I38" s="490"/>
      <c r="J38" s="490"/>
      <c r="K38" s="490"/>
      <c r="L38" s="490"/>
      <c r="M38" s="490"/>
      <c r="N38" s="490"/>
      <c r="O38" s="490"/>
      <c r="P38" s="490"/>
      <c r="Q38" s="490"/>
      <c r="R38" s="490"/>
      <c r="S38" s="490"/>
      <c r="T38" s="490"/>
      <c r="U38" s="490"/>
      <c r="V38" s="490"/>
      <c r="W38" s="490"/>
      <c r="X38" s="490"/>
      <c r="Y38" s="490"/>
      <c r="Z38" s="490"/>
      <c r="AA38" s="490"/>
      <c r="AB38" s="490"/>
      <c r="AC38" s="490"/>
      <c r="AD38" s="490"/>
      <c r="AE38" s="490"/>
      <c r="AF38" s="490"/>
      <c r="AG38" s="490"/>
      <c r="AH38" s="490"/>
      <c r="AI38" s="490"/>
      <c r="AJ38" s="490"/>
      <c r="AK38" s="490"/>
      <c r="AL38" s="490"/>
      <c r="AM38" s="490"/>
      <c r="AN38" s="490"/>
      <c r="AO38" s="490"/>
      <c r="AP38" s="490"/>
      <c r="AQ38" s="490"/>
      <c r="AR38" s="490"/>
      <c r="AS38" s="490"/>
      <c r="AT38" s="490"/>
      <c r="AU38" s="490"/>
      <c r="AV38" s="490"/>
      <c r="AW38" s="490"/>
      <c r="AX38" s="490"/>
      <c r="AY38" s="490"/>
      <c r="AZ38" s="490"/>
      <c r="BA38" s="490"/>
      <c r="BB38" s="490"/>
      <c r="BC38" s="490"/>
      <c r="BD38" s="490"/>
      <c r="BE38" s="490"/>
      <c r="BF38" s="490"/>
      <c r="BG38" s="490"/>
      <c r="BH38" s="490"/>
      <c r="BI38" s="490"/>
      <c r="BJ38" s="490"/>
      <c r="BK38" s="490"/>
      <c r="BL38" s="490"/>
      <c r="BM38" s="490"/>
      <c r="BN38" s="490"/>
      <c r="BO38" s="490"/>
      <c r="BP38" s="490"/>
      <c r="BQ38" s="490"/>
      <c r="BR38" s="490"/>
      <c r="BS38" s="490"/>
      <c r="BT38" s="490"/>
      <c r="BU38" s="490"/>
      <c r="BV38" s="490"/>
      <c r="BW38" s="490"/>
      <c r="BX38" s="490"/>
      <c r="BY38" s="490"/>
      <c r="BZ38" s="490"/>
      <c r="CA38" s="490"/>
      <c r="CB38" s="490"/>
      <c r="CC38" s="490"/>
      <c r="CD38" s="490"/>
      <c r="CE38" s="490"/>
      <c r="CF38" s="490"/>
      <c r="CG38" s="490"/>
      <c r="CH38" s="490"/>
      <c r="CI38" s="490"/>
      <c r="CJ38" s="490"/>
      <c r="CK38" s="490"/>
      <c r="CL38" s="490"/>
      <c r="CM38" s="490"/>
      <c r="CN38" s="490"/>
      <c r="CO38" s="490"/>
      <c r="CP38" s="489"/>
      <c r="CQ38" s="489"/>
      <c r="CR38" s="489"/>
      <c r="CS38" s="489"/>
      <c r="CT38" s="489"/>
    </row>
    <row r="39" spans="1:98" s="488" customFormat="1">
      <c r="A39" s="494">
        <v>24</v>
      </c>
      <c r="B39" s="499" t="s">
        <v>663</v>
      </c>
      <c r="C39" s="498">
        <v>2023</v>
      </c>
      <c r="D39" s="497">
        <v>220132.03000000084</v>
      </c>
      <c r="E39" s="496">
        <v>0</v>
      </c>
      <c r="F39" s="495"/>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0"/>
      <c r="AP39" s="490"/>
      <c r="AQ39" s="490"/>
      <c r="AR39" s="490"/>
      <c r="AS39" s="490"/>
      <c r="AT39" s="490"/>
      <c r="AU39" s="490"/>
      <c r="AV39" s="490"/>
      <c r="AW39" s="490"/>
      <c r="AX39" s="490"/>
      <c r="AY39" s="490"/>
      <c r="AZ39" s="490"/>
      <c r="BA39" s="490"/>
      <c r="BB39" s="490"/>
      <c r="BC39" s="490"/>
      <c r="BD39" s="490"/>
      <c r="BE39" s="490"/>
      <c r="BF39" s="490"/>
      <c r="BG39" s="490"/>
      <c r="BH39" s="490"/>
      <c r="BI39" s="490"/>
      <c r="BJ39" s="490"/>
      <c r="BK39" s="490"/>
      <c r="BL39" s="490"/>
      <c r="BM39" s="490"/>
      <c r="BN39" s="490"/>
      <c r="BO39" s="490"/>
      <c r="BP39" s="490"/>
      <c r="BQ39" s="490"/>
      <c r="BR39" s="490"/>
      <c r="BS39" s="490"/>
      <c r="BT39" s="490"/>
      <c r="BU39" s="490"/>
      <c r="BV39" s="490"/>
      <c r="BW39" s="490"/>
      <c r="BX39" s="490"/>
      <c r="BY39" s="490"/>
      <c r="BZ39" s="490"/>
      <c r="CA39" s="490"/>
      <c r="CB39" s="490"/>
      <c r="CC39" s="490"/>
      <c r="CD39" s="490"/>
      <c r="CE39" s="490"/>
      <c r="CF39" s="490"/>
      <c r="CG39" s="490"/>
      <c r="CH39" s="490"/>
      <c r="CI39" s="490"/>
      <c r="CJ39" s="490"/>
      <c r="CK39" s="490"/>
      <c r="CL39" s="490"/>
      <c r="CM39" s="490"/>
      <c r="CN39" s="490"/>
      <c r="CO39" s="490"/>
      <c r="CP39" s="489"/>
      <c r="CQ39" s="489"/>
      <c r="CR39" s="489"/>
      <c r="CS39" s="489"/>
      <c r="CT39" s="489"/>
    </row>
    <row r="40" spans="1:98" s="488" customFormat="1">
      <c r="A40" s="494">
        <v>25</v>
      </c>
      <c r="B40" s="499" t="s">
        <v>662</v>
      </c>
      <c r="C40" s="498">
        <v>2023</v>
      </c>
      <c r="D40" s="497">
        <v>209125.43000000084</v>
      </c>
      <c r="E40" s="496">
        <v>0</v>
      </c>
      <c r="F40" s="495"/>
      <c r="G40" s="490"/>
      <c r="H40" s="490"/>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0"/>
      <c r="AI40" s="490"/>
      <c r="AJ40" s="490"/>
      <c r="AK40" s="490"/>
      <c r="AL40" s="490"/>
      <c r="AM40" s="490"/>
      <c r="AN40" s="490"/>
      <c r="AO40" s="490"/>
      <c r="AP40" s="490"/>
      <c r="AQ40" s="490"/>
      <c r="AR40" s="490"/>
      <c r="AS40" s="490"/>
      <c r="AT40" s="490"/>
      <c r="AU40" s="490"/>
      <c r="AV40" s="490"/>
      <c r="AW40" s="490"/>
      <c r="AX40" s="490"/>
      <c r="AY40" s="490"/>
      <c r="AZ40" s="490"/>
      <c r="BA40" s="490"/>
      <c r="BB40" s="490"/>
      <c r="BC40" s="490"/>
      <c r="BD40" s="490"/>
      <c r="BE40" s="490"/>
      <c r="BF40" s="490"/>
      <c r="BG40" s="490"/>
      <c r="BH40" s="490"/>
      <c r="BI40" s="490"/>
      <c r="BJ40" s="490"/>
      <c r="BK40" s="490"/>
      <c r="BL40" s="490"/>
      <c r="BM40" s="490"/>
      <c r="BN40" s="490"/>
      <c r="BO40" s="490"/>
      <c r="BP40" s="490"/>
      <c r="BQ40" s="490"/>
      <c r="BR40" s="490"/>
      <c r="BS40" s="490"/>
      <c r="BT40" s="490"/>
      <c r="BU40" s="490"/>
      <c r="BV40" s="490"/>
      <c r="BW40" s="490"/>
      <c r="BX40" s="490"/>
      <c r="BY40" s="490"/>
      <c r="BZ40" s="490"/>
      <c r="CA40" s="490"/>
      <c r="CB40" s="490"/>
      <c r="CC40" s="490"/>
      <c r="CD40" s="490"/>
      <c r="CE40" s="490"/>
      <c r="CF40" s="490"/>
      <c r="CG40" s="490"/>
      <c r="CH40" s="490"/>
      <c r="CI40" s="490"/>
      <c r="CJ40" s="490"/>
      <c r="CK40" s="490"/>
      <c r="CL40" s="490"/>
      <c r="CM40" s="490"/>
      <c r="CN40" s="490"/>
      <c r="CO40" s="490"/>
      <c r="CP40" s="489"/>
      <c r="CQ40" s="489"/>
      <c r="CR40" s="489"/>
      <c r="CS40" s="489"/>
      <c r="CT40" s="489"/>
    </row>
    <row r="41" spans="1:98" s="488" customFormat="1">
      <c r="A41" s="494">
        <v>26</v>
      </c>
      <c r="B41" s="499" t="s">
        <v>661</v>
      </c>
      <c r="C41" s="498">
        <v>2023</v>
      </c>
      <c r="D41" s="497">
        <v>198118.83000000083</v>
      </c>
      <c r="E41" s="496">
        <v>0</v>
      </c>
      <c r="F41" s="495"/>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0"/>
      <c r="AN41" s="490"/>
      <c r="AO41" s="490"/>
      <c r="AP41" s="490"/>
      <c r="AQ41" s="490"/>
      <c r="AR41" s="490"/>
      <c r="AS41" s="490"/>
      <c r="AT41" s="490"/>
      <c r="AU41" s="490"/>
      <c r="AV41" s="490"/>
      <c r="AW41" s="490"/>
      <c r="AX41" s="490"/>
      <c r="AY41" s="490"/>
      <c r="AZ41" s="490"/>
      <c r="BA41" s="490"/>
      <c r="BB41" s="490"/>
      <c r="BC41" s="490"/>
      <c r="BD41" s="490"/>
      <c r="BE41" s="490"/>
      <c r="BF41" s="490"/>
      <c r="BG41" s="490"/>
      <c r="BH41" s="490"/>
      <c r="BI41" s="490"/>
      <c r="BJ41" s="490"/>
      <c r="BK41" s="490"/>
      <c r="BL41" s="490"/>
      <c r="BM41" s="490"/>
      <c r="BN41" s="490"/>
      <c r="BO41" s="490"/>
      <c r="BP41" s="490"/>
      <c r="BQ41" s="490"/>
      <c r="BR41" s="490"/>
      <c r="BS41" s="490"/>
      <c r="BT41" s="490"/>
      <c r="BU41" s="490"/>
      <c r="BV41" s="490"/>
      <c r="BW41" s="490"/>
      <c r="BX41" s="490"/>
      <c r="BY41" s="490"/>
      <c r="BZ41" s="490"/>
      <c r="CA41" s="490"/>
      <c r="CB41" s="490"/>
      <c r="CC41" s="490"/>
      <c r="CD41" s="490"/>
      <c r="CE41" s="490"/>
      <c r="CF41" s="490"/>
      <c r="CG41" s="490"/>
      <c r="CH41" s="490"/>
      <c r="CI41" s="490"/>
      <c r="CJ41" s="490"/>
      <c r="CK41" s="490"/>
      <c r="CL41" s="490"/>
      <c r="CM41" s="490"/>
      <c r="CN41" s="490"/>
      <c r="CO41" s="490"/>
      <c r="CP41" s="489"/>
      <c r="CQ41" s="489"/>
      <c r="CR41" s="489"/>
      <c r="CS41" s="489"/>
      <c r="CT41" s="489"/>
    </row>
    <row r="42" spans="1:98" s="488" customFormat="1">
      <c r="A42" s="494">
        <v>27</v>
      </c>
      <c r="B42" s="499" t="s">
        <v>660</v>
      </c>
      <c r="C42" s="498">
        <v>2023</v>
      </c>
      <c r="D42" s="497">
        <v>187112.23000000083</v>
      </c>
      <c r="E42" s="496">
        <v>0</v>
      </c>
      <c r="F42" s="495"/>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0"/>
      <c r="AN42" s="490"/>
      <c r="AO42" s="490"/>
      <c r="AP42" s="490"/>
      <c r="AQ42" s="490"/>
      <c r="AR42" s="490"/>
      <c r="AS42" s="490"/>
      <c r="AT42" s="490"/>
      <c r="AU42" s="490"/>
      <c r="AV42" s="490"/>
      <c r="AW42" s="490"/>
      <c r="AX42" s="490"/>
      <c r="AY42" s="490"/>
      <c r="AZ42" s="490"/>
      <c r="BA42" s="490"/>
      <c r="BB42" s="490"/>
      <c r="BC42" s="490"/>
      <c r="BD42" s="490"/>
      <c r="BE42" s="490"/>
      <c r="BF42" s="490"/>
      <c r="BG42" s="490"/>
      <c r="BH42" s="490"/>
      <c r="BI42" s="490"/>
      <c r="BJ42" s="490"/>
      <c r="BK42" s="490"/>
      <c r="BL42" s="490"/>
      <c r="BM42" s="490"/>
      <c r="BN42" s="490"/>
      <c r="BO42" s="490"/>
      <c r="BP42" s="490"/>
      <c r="BQ42" s="490"/>
      <c r="BR42" s="490"/>
      <c r="BS42" s="490"/>
      <c r="BT42" s="490"/>
      <c r="BU42" s="490"/>
      <c r="BV42" s="490"/>
      <c r="BW42" s="490"/>
      <c r="BX42" s="490"/>
      <c r="BY42" s="490"/>
      <c r="BZ42" s="490"/>
      <c r="CA42" s="490"/>
      <c r="CB42" s="490"/>
      <c r="CC42" s="490"/>
      <c r="CD42" s="490"/>
      <c r="CE42" s="490"/>
      <c r="CF42" s="490"/>
      <c r="CG42" s="490"/>
      <c r="CH42" s="490"/>
      <c r="CI42" s="490"/>
      <c r="CJ42" s="490"/>
      <c r="CK42" s="490"/>
      <c r="CL42" s="490"/>
      <c r="CM42" s="490"/>
      <c r="CN42" s="490"/>
      <c r="CO42" s="490"/>
      <c r="CP42" s="489"/>
      <c r="CQ42" s="489"/>
      <c r="CR42" s="489"/>
      <c r="CS42" s="489"/>
      <c r="CT42" s="489"/>
    </row>
    <row r="43" spans="1:98" s="488" customFormat="1" ht="15.75" thickBot="1">
      <c r="A43" s="494">
        <v>28</v>
      </c>
      <c r="B43" s="493" t="s">
        <v>769</v>
      </c>
      <c r="C43" s="492"/>
      <c r="D43" s="491">
        <f>AVERAGE(D30:D42)</f>
        <v>253151.83000000083</v>
      </c>
      <c r="E43" s="491">
        <f>AVERAGE(E30:E42)</f>
        <v>0</v>
      </c>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490"/>
      <c r="BG43" s="490"/>
      <c r="BH43" s="490"/>
      <c r="BI43" s="490"/>
      <c r="BJ43" s="490"/>
      <c r="BK43" s="490"/>
      <c r="BL43" s="490"/>
      <c r="BM43" s="490"/>
      <c r="BN43" s="490"/>
      <c r="BO43" s="490"/>
      <c r="BP43" s="490"/>
      <c r="BQ43" s="490"/>
      <c r="BR43" s="490"/>
      <c r="BS43" s="490"/>
      <c r="BT43" s="490"/>
      <c r="BU43" s="490"/>
      <c r="BV43" s="490"/>
      <c r="BW43" s="490"/>
      <c r="BX43" s="490"/>
      <c r="BY43" s="490"/>
      <c r="BZ43" s="490"/>
      <c r="CA43" s="490"/>
      <c r="CB43" s="490"/>
      <c r="CC43" s="490"/>
      <c r="CD43" s="490"/>
      <c r="CE43" s="490"/>
      <c r="CF43" s="490"/>
      <c r="CG43" s="490"/>
      <c r="CH43" s="490"/>
      <c r="CI43" s="490"/>
      <c r="CJ43" s="490"/>
      <c r="CK43" s="490"/>
      <c r="CL43" s="490"/>
      <c r="CM43" s="490"/>
      <c r="CN43" s="490"/>
      <c r="CO43" s="490"/>
      <c r="CP43" s="489"/>
      <c r="CQ43" s="489"/>
      <c r="CR43" s="489"/>
      <c r="CS43" s="489"/>
      <c r="CT43" s="489"/>
    </row>
    <row r="44" spans="1:98" ht="15.75" thickTop="1"/>
    <row r="45" spans="1:98" s="486" customFormat="1">
      <c r="B45" s="487" t="s">
        <v>768</v>
      </c>
    </row>
  </sheetData>
  <mergeCells count="8">
    <mergeCell ref="C26:E26"/>
    <mergeCell ref="A1:K1"/>
    <mergeCell ref="A2:K2"/>
    <mergeCell ref="A3:K3"/>
    <mergeCell ref="A4:K4"/>
    <mergeCell ref="D7:E7"/>
    <mergeCell ref="G7:H7"/>
    <mergeCell ref="I7:J7"/>
  </mergeCells>
  <pageMargins left="0.7" right="0.7" top="0.75" bottom="0.75" header="0.3" footer="0.3"/>
  <pageSetup scale="65" orientation="portrait" verticalDpi="1200" r:id="rId1"/>
  <colBreaks count="1" manualBreakCount="1">
    <brk id="3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J126"/>
  <sheetViews>
    <sheetView view="pageBreakPreview" zoomScale="80" zoomScaleNormal="100" zoomScaleSheetLayoutView="80" workbookViewId="0"/>
  </sheetViews>
  <sheetFormatPr defaultColWidth="6.21875" defaultRowHeight="15"/>
  <cols>
    <col min="1" max="1" width="6.21875" style="521"/>
    <col min="2" max="2" width="11.109375" style="521" customWidth="1"/>
    <col min="3" max="3" width="5.5546875" style="521" customWidth="1"/>
    <col min="4" max="5" width="11.109375" style="521" customWidth="1"/>
    <col min="6" max="6" width="7.5546875" style="521" customWidth="1"/>
    <col min="7" max="7" width="9" style="521" customWidth="1"/>
    <col min="8" max="10" width="11.109375" style="521" customWidth="1"/>
    <col min="11" max="16384" width="6.21875" style="521"/>
  </cols>
  <sheetData>
    <row r="1" spans="1:10" s="543" customFormat="1">
      <c r="A1" s="700" t="s">
        <v>502</v>
      </c>
      <c r="B1" s="700"/>
      <c r="C1" s="700"/>
      <c r="D1" s="700"/>
      <c r="E1" s="700"/>
      <c r="F1" s="700"/>
      <c r="G1" s="700"/>
      <c r="H1" s="700"/>
      <c r="I1" s="700"/>
      <c r="J1" s="701" t="s">
        <v>881</v>
      </c>
    </row>
    <row r="2" spans="1:10" s="543" customFormat="1">
      <c r="A2" s="764" t="s">
        <v>867</v>
      </c>
      <c r="B2" s="764"/>
      <c r="C2" s="764"/>
      <c r="D2" s="764"/>
      <c r="E2" s="764"/>
      <c r="F2" s="764"/>
      <c r="G2" s="764"/>
      <c r="H2" s="764"/>
      <c r="I2" s="764"/>
      <c r="J2" s="764"/>
    </row>
    <row r="3" spans="1:10" s="543" customFormat="1">
      <c r="A3" s="764" t="s">
        <v>810</v>
      </c>
      <c r="B3" s="764"/>
      <c r="C3" s="764"/>
      <c r="D3" s="764"/>
      <c r="E3" s="764"/>
      <c r="F3" s="764"/>
      <c r="G3" s="764"/>
      <c r="H3" s="764"/>
      <c r="I3" s="764"/>
      <c r="J3" s="764"/>
    </row>
    <row r="4" spans="1:10" s="543" customFormat="1">
      <c r="A4" s="558"/>
      <c r="B4" s="558"/>
      <c r="C4" s="558"/>
      <c r="D4" s="558"/>
      <c r="E4" s="558"/>
      <c r="F4" s="558"/>
      <c r="G4" s="558"/>
      <c r="H4" s="558"/>
      <c r="I4" s="558"/>
      <c r="J4" s="558"/>
    </row>
    <row r="5" spans="1:10" s="553" customFormat="1" ht="13.15" customHeight="1">
      <c r="A5" s="557"/>
      <c r="B5" s="557"/>
      <c r="C5" s="557"/>
      <c r="D5" s="557"/>
      <c r="E5" s="557"/>
      <c r="F5" s="557"/>
      <c r="G5" s="557"/>
      <c r="H5" s="557"/>
    </row>
    <row r="6" spans="1:10" s="553" customFormat="1" ht="13.15" customHeight="1">
      <c r="A6" s="556" t="s">
        <v>4</v>
      </c>
      <c r="B6" s="557"/>
      <c r="C6" s="557"/>
      <c r="D6" s="557"/>
      <c r="E6" s="557"/>
      <c r="F6" s="557"/>
      <c r="G6" s="557"/>
      <c r="H6" s="557"/>
    </row>
    <row r="7" spans="1:10" s="553" customFormat="1" ht="14.25">
      <c r="A7" s="556" t="s">
        <v>809</v>
      </c>
      <c r="B7" s="554"/>
      <c r="C7" s="554"/>
      <c r="D7" s="554"/>
      <c r="E7" s="554"/>
      <c r="F7" s="554"/>
      <c r="G7" s="554"/>
      <c r="H7" s="554"/>
      <c r="I7" s="554"/>
      <c r="J7" s="554"/>
    </row>
    <row r="8" spans="1:10" s="553" customFormat="1">
      <c r="A8" s="527">
        <v>1</v>
      </c>
      <c r="B8" s="525" t="s">
        <v>720</v>
      </c>
      <c r="D8" s="554"/>
      <c r="F8" s="555">
        <v>2023</v>
      </c>
      <c r="G8" s="554"/>
      <c r="H8" s="554"/>
      <c r="I8" s="554"/>
      <c r="J8" s="554"/>
    </row>
    <row r="9" spans="1:10" s="524" customFormat="1">
      <c r="A9" s="527">
        <f>+A8+1</f>
        <v>2</v>
      </c>
      <c r="B9" s="524" t="s">
        <v>719</v>
      </c>
      <c r="F9" s="552">
        <v>365</v>
      </c>
    </row>
    <row r="10" spans="1:10" s="524" customFormat="1">
      <c r="A10" s="527"/>
      <c r="B10" s="527"/>
    </row>
    <row r="11" spans="1:10" s="524" customFormat="1" ht="49.9" customHeight="1">
      <c r="A11" s="527">
        <f>+A9+1</f>
        <v>3</v>
      </c>
      <c r="B11" s="765" t="s">
        <v>808</v>
      </c>
      <c r="C11" s="765"/>
      <c r="D11" s="765"/>
      <c r="E11" s="765"/>
      <c r="F11" s="765"/>
      <c r="G11" s="765"/>
      <c r="H11" s="765"/>
      <c r="I11" s="765"/>
      <c r="J11" s="765"/>
    </row>
    <row r="12" spans="1:10" s="524" customFormat="1">
      <c r="A12" s="527"/>
      <c r="B12" s="551"/>
      <c r="I12" s="549"/>
    </row>
    <row r="13" spans="1:10" s="524" customFormat="1" ht="43.5" customHeight="1">
      <c r="A13" s="527">
        <f>+A11+1</f>
        <v>4</v>
      </c>
      <c r="B13" s="765" t="s">
        <v>807</v>
      </c>
      <c r="C13" s="765"/>
      <c r="D13" s="765"/>
      <c r="E13" s="765"/>
      <c r="F13" s="765"/>
      <c r="G13" s="765"/>
      <c r="H13" s="765"/>
      <c r="I13" s="765"/>
      <c r="J13" s="765"/>
    </row>
    <row r="14" spans="1:10" s="524" customFormat="1">
      <c r="A14" s="527"/>
      <c r="B14" s="551"/>
      <c r="I14" s="549"/>
    </row>
    <row r="15" spans="1:10">
      <c r="A15" s="527"/>
      <c r="B15" s="544"/>
      <c r="C15" s="544"/>
      <c r="D15" s="543"/>
      <c r="E15" s="543"/>
      <c r="F15" s="543"/>
      <c r="G15" s="543"/>
      <c r="H15" s="543"/>
    </row>
    <row r="16" spans="1:10" s="524" customFormat="1" ht="12.75" customHeight="1">
      <c r="A16" s="527">
        <f>+A13+1</f>
        <v>5</v>
      </c>
      <c r="B16" s="545" t="s">
        <v>806</v>
      </c>
      <c r="C16" s="545"/>
      <c r="D16" s="545"/>
      <c r="E16" s="545"/>
      <c r="G16" s="762" t="s">
        <v>714</v>
      </c>
    </row>
    <row r="17" spans="1:8" s="524" customFormat="1" ht="12.75" customHeight="1">
      <c r="A17" s="527"/>
      <c r="B17" s="545"/>
      <c r="C17" s="545"/>
      <c r="D17" s="545"/>
      <c r="G17" s="763"/>
    </row>
    <row r="18" spans="1:8" s="524" customFormat="1" ht="12.75" customHeight="1">
      <c r="A18" s="527">
        <f>+A16+1</f>
        <v>6</v>
      </c>
      <c r="B18" s="525" t="s">
        <v>800</v>
      </c>
      <c r="C18" s="525"/>
      <c r="D18" s="525"/>
      <c r="G18" s="393">
        <v>-2016884.4040832787</v>
      </c>
      <c r="H18" s="547"/>
    </row>
    <row r="19" spans="1:8" s="524" customFormat="1" ht="12.75" customHeight="1">
      <c r="A19" s="527">
        <f>+A18+1</f>
        <v>7</v>
      </c>
      <c r="B19" s="525" t="s">
        <v>709</v>
      </c>
      <c r="C19" s="525"/>
      <c r="D19" s="525"/>
      <c r="G19" s="393">
        <v>0</v>
      </c>
      <c r="H19" s="547"/>
    </row>
    <row r="20" spans="1:8" s="524" customFormat="1" ht="12.75" customHeight="1">
      <c r="A20" s="527">
        <f>+A19+1</f>
        <v>8</v>
      </c>
      <c r="B20" s="525" t="s">
        <v>708</v>
      </c>
      <c r="C20" s="525"/>
      <c r="D20" s="525"/>
      <c r="G20" s="417">
        <v>-420125.8650695578</v>
      </c>
      <c r="H20" s="547"/>
    </row>
    <row r="21" spans="1:8" s="524" customFormat="1" ht="12.75" customHeight="1">
      <c r="A21" s="527">
        <f>+A20+1</f>
        <v>9</v>
      </c>
      <c r="B21" s="525" t="s">
        <v>707</v>
      </c>
      <c r="C21" s="525"/>
      <c r="D21" s="525"/>
      <c r="G21" s="548">
        <f>+G18-G20-G19</f>
        <v>-1596758.539013721</v>
      </c>
      <c r="H21" s="547"/>
    </row>
    <row r="22" spans="1:8" s="524" customFormat="1" ht="12.75" customHeight="1">
      <c r="A22" s="527">
        <f>+A21+1</f>
        <v>10</v>
      </c>
      <c r="B22" s="525" t="s">
        <v>712</v>
      </c>
      <c r="C22" s="525"/>
      <c r="D22" s="525"/>
      <c r="G22" s="548">
        <v>-1522169.2856635265</v>
      </c>
      <c r="H22" s="547"/>
    </row>
    <row r="23" spans="1:8" s="524" customFormat="1" ht="12.75" customHeight="1" thickBot="1">
      <c r="A23" s="527">
        <f>+A22+1</f>
        <v>11</v>
      </c>
      <c r="B23" s="525" t="s">
        <v>799</v>
      </c>
      <c r="C23" s="525"/>
      <c r="D23" s="525"/>
      <c r="G23" s="546">
        <f>+G21-G22</f>
        <v>-74589.253350194544</v>
      </c>
      <c r="H23" s="547"/>
    </row>
    <row r="24" spans="1:8" s="524" customFormat="1" ht="12.75" customHeight="1" thickTop="1">
      <c r="A24" s="527"/>
      <c r="B24" s="525"/>
      <c r="C24" s="525"/>
      <c r="D24" s="525"/>
      <c r="G24" s="548"/>
      <c r="H24" s="547"/>
    </row>
    <row r="25" spans="1:8" s="524" customFormat="1" ht="12.75" customHeight="1">
      <c r="A25" s="527">
        <f>+A23+1</f>
        <v>12</v>
      </c>
      <c r="B25" s="525" t="s">
        <v>798</v>
      </c>
      <c r="C25" s="525"/>
      <c r="D25" s="525"/>
      <c r="G25" s="393">
        <v>-2435369.5175114064</v>
      </c>
      <c r="H25" s="547"/>
    </row>
    <row r="26" spans="1:8" s="524" customFormat="1" ht="12.75" customHeight="1">
      <c r="A26" s="527">
        <f>+A25+1</f>
        <v>13</v>
      </c>
      <c r="B26" s="525" t="s">
        <v>709</v>
      </c>
      <c r="C26" s="525"/>
      <c r="D26" s="525"/>
      <c r="G26" s="393"/>
      <c r="H26" s="547"/>
    </row>
    <row r="27" spans="1:8" s="524" customFormat="1" ht="12.75" customHeight="1">
      <c r="A27" s="527">
        <f>+A26+1</f>
        <v>14</v>
      </c>
      <c r="B27" s="525" t="s">
        <v>708</v>
      </c>
      <c r="C27" s="525"/>
      <c r="D27" s="525"/>
      <c r="G27" s="417">
        <v>-414579.63492036622</v>
      </c>
      <c r="H27" s="547"/>
    </row>
    <row r="28" spans="1:8" s="524" customFormat="1" ht="12.75" customHeight="1">
      <c r="A28" s="527">
        <f>+A27+1</f>
        <v>15</v>
      </c>
      <c r="B28" s="525" t="s">
        <v>707</v>
      </c>
      <c r="C28" s="525"/>
      <c r="D28" s="525"/>
      <c r="G28" s="548">
        <f>+G25-G27-G26</f>
        <v>-2020789.8825910403</v>
      </c>
      <c r="H28" s="547"/>
    </row>
    <row r="29" spans="1:8" s="524" customFormat="1" ht="12.75" customHeight="1">
      <c r="A29" s="527">
        <f>+A28+1</f>
        <v>16</v>
      </c>
      <c r="B29" s="525" t="s">
        <v>706</v>
      </c>
      <c r="C29" s="525"/>
      <c r="D29" s="525"/>
      <c r="G29" s="532">
        <v>-2001870.6350261313</v>
      </c>
      <c r="H29" s="547"/>
    </row>
    <row r="30" spans="1:8" s="524" customFormat="1" ht="12.75" customHeight="1" thickBot="1">
      <c r="A30" s="527">
        <f>+A29+1</f>
        <v>17</v>
      </c>
      <c r="B30" s="525" t="s">
        <v>797</v>
      </c>
      <c r="C30" s="525"/>
      <c r="D30" s="525"/>
      <c r="G30" s="546">
        <f>+G28-G29</f>
        <v>-18919.247564909048</v>
      </c>
      <c r="H30" s="547"/>
    </row>
    <row r="31" spans="1:8" s="524" customFormat="1" ht="12.75" customHeight="1" thickTop="1">
      <c r="A31" s="527"/>
      <c r="B31" s="525"/>
      <c r="C31" s="525"/>
      <c r="D31" s="525"/>
      <c r="G31" s="548"/>
      <c r="H31" s="547"/>
    </row>
    <row r="32" spans="1:8" s="524" customFormat="1" ht="12.75" customHeight="1">
      <c r="A32" s="527">
        <f>+A30+1</f>
        <v>18</v>
      </c>
      <c r="B32" s="525" t="s">
        <v>796</v>
      </c>
      <c r="C32" s="525"/>
      <c r="D32" s="525"/>
      <c r="G32" s="548">
        <f>+I53</f>
        <v>-1743779.9500207044</v>
      </c>
      <c r="H32" s="547"/>
    </row>
    <row r="33" spans="1:10" s="524" customFormat="1" ht="12.75" customHeight="1">
      <c r="A33" s="527">
        <f>+A32+1</f>
        <v>19</v>
      </c>
      <c r="B33" s="525" t="s">
        <v>703</v>
      </c>
      <c r="C33" s="525"/>
      <c r="D33" s="525"/>
      <c r="G33" s="548">
        <f>+(G23+G30)/2</f>
        <v>-46754.250457551796</v>
      </c>
      <c r="H33" s="547"/>
    </row>
    <row r="34" spans="1:10" s="524" customFormat="1" ht="15.75" thickBot="1">
      <c r="A34" s="527">
        <f>+A33+1</f>
        <v>20</v>
      </c>
      <c r="B34" s="525" t="s">
        <v>795</v>
      </c>
      <c r="C34" s="525"/>
      <c r="D34" s="525"/>
      <c r="G34" s="546">
        <f>+G32+G33</f>
        <v>-1790534.2004782562</v>
      </c>
      <c r="H34" s="525" t="s">
        <v>805</v>
      </c>
    </row>
    <row r="35" spans="1:10" s="524" customFormat="1" ht="12.75" customHeight="1" thickTop="1">
      <c r="A35" s="527"/>
      <c r="B35" s="545"/>
      <c r="C35" s="545"/>
      <c r="D35" s="545"/>
      <c r="F35" s="550"/>
      <c r="I35" s="549"/>
      <c r="J35" s="547"/>
    </row>
    <row r="36" spans="1:10" ht="52.5" customHeight="1">
      <c r="A36" s="702">
        <f>+A34+1</f>
        <v>21</v>
      </c>
      <c r="B36" s="761" t="s">
        <v>804</v>
      </c>
      <c r="C36" s="761"/>
      <c r="D36" s="761"/>
      <c r="E36" s="761"/>
      <c r="F36" s="761"/>
      <c r="G36" s="761"/>
      <c r="H36" s="761"/>
      <c r="I36" s="761"/>
      <c r="J36" s="761"/>
    </row>
    <row r="37" spans="1:10">
      <c r="A37" s="527"/>
      <c r="B37" s="544"/>
      <c r="C37" s="544"/>
      <c r="D37" s="543"/>
      <c r="E37" s="543"/>
      <c r="F37" s="543"/>
      <c r="G37" s="543"/>
      <c r="H37" s="543"/>
      <c r="I37" s="543"/>
    </row>
    <row r="38" spans="1:10">
      <c r="A38" s="527">
        <f>+A36+1</f>
        <v>22</v>
      </c>
      <c r="B38" s="545" t="s">
        <v>803</v>
      </c>
      <c r="C38" s="544"/>
      <c r="D38" s="543"/>
      <c r="E38" s="543"/>
      <c r="F38" s="543"/>
      <c r="G38" s="543"/>
      <c r="H38" s="543"/>
      <c r="I38" s="543"/>
    </row>
    <row r="39" spans="1:10">
      <c r="A39" s="527"/>
      <c r="B39" s="542" t="s">
        <v>574</v>
      </c>
      <c r="C39" s="541" t="s">
        <v>573</v>
      </c>
      <c r="D39" s="540" t="s">
        <v>603</v>
      </c>
      <c r="E39" s="540" t="s">
        <v>602</v>
      </c>
      <c r="F39" s="540" t="s">
        <v>601</v>
      </c>
      <c r="G39" s="540" t="s">
        <v>600</v>
      </c>
      <c r="H39" s="540" t="s">
        <v>599</v>
      </c>
      <c r="I39" s="540" t="s">
        <v>598</v>
      </c>
    </row>
    <row r="40" spans="1:10" ht="93" customHeight="1">
      <c r="A40" s="527">
        <f>+A38+1</f>
        <v>23</v>
      </c>
      <c r="B40" s="539" t="s">
        <v>695</v>
      </c>
      <c r="C40" s="539" t="s">
        <v>694</v>
      </c>
      <c r="D40" s="538" t="s">
        <v>693</v>
      </c>
      <c r="E40" s="538" t="s">
        <v>792</v>
      </c>
      <c r="F40" s="538" t="s">
        <v>691</v>
      </c>
      <c r="G40" s="538" t="s">
        <v>690</v>
      </c>
      <c r="H40" s="538" t="s">
        <v>689</v>
      </c>
      <c r="I40" s="538" t="s">
        <v>688</v>
      </c>
      <c r="J40" s="379"/>
    </row>
    <row r="41" spans="1:10">
      <c r="A41" s="527">
        <f t="shared" ref="A41:A54" si="0">+A40+1</f>
        <v>24</v>
      </c>
      <c r="B41" s="535" t="s">
        <v>672</v>
      </c>
      <c r="C41" s="534">
        <v>2022</v>
      </c>
      <c r="D41" s="691" t="s">
        <v>44</v>
      </c>
      <c r="E41" s="537">
        <f>G22</f>
        <v>-1522169.2856635265</v>
      </c>
      <c r="F41" s="533" t="s">
        <v>44</v>
      </c>
      <c r="G41" s="533">
        <v>365</v>
      </c>
      <c r="H41" s="536" t="s">
        <v>44</v>
      </c>
      <c r="I41" s="529">
        <f>E41</f>
        <v>-1522169.2856635265</v>
      </c>
    </row>
    <row r="42" spans="1:10">
      <c r="A42" s="527">
        <f t="shared" si="0"/>
        <v>25</v>
      </c>
      <c r="B42" s="535" t="s">
        <v>671</v>
      </c>
      <c r="C42" s="534">
        <v>2023</v>
      </c>
      <c r="D42" s="393">
        <v>-39975.11244688373</v>
      </c>
      <c r="E42" s="529">
        <f t="shared" ref="E42:E53" si="1">E41+D42</f>
        <v>-1562144.3981104102</v>
      </c>
      <c r="F42" s="533">
        <v>335</v>
      </c>
      <c r="G42" s="533">
        <v>366</v>
      </c>
      <c r="H42" s="529">
        <f t="shared" ref="H42:H53" si="2">+D42*F42/G42</f>
        <v>-36589.242266956418</v>
      </c>
      <c r="I42" s="529">
        <f t="shared" ref="I42:I53" si="3">+I41+H42</f>
        <v>-1558758.527930483</v>
      </c>
    </row>
    <row r="43" spans="1:10">
      <c r="A43" s="527">
        <f t="shared" si="0"/>
        <v>26</v>
      </c>
      <c r="B43" s="535" t="s">
        <v>670</v>
      </c>
      <c r="C43" s="534">
        <v>2023</v>
      </c>
      <c r="D43" s="393">
        <v>-39975.11244688373</v>
      </c>
      <c r="E43" s="529">
        <f t="shared" si="1"/>
        <v>-1602119.5105572939</v>
      </c>
      <c r="F43" s="533">
        <v>307</v>
      </c>
      <c r="G43" s="533">
        <v>366</v>
      </c>
      <c r="H43" s="529">
        <f t="shared" si="2"/>
        <v>-33531.036943151106</v>
      </c>
      <c r="I43" s="529">
        <f t="shared" si="3"/>
        <v>-1592289.5648736341</v>
      </c>
    </row>
    <row r="44" spans="1:10">
      <c r="A44" s="527">
        <f t="shared" si="0"/>
        <v>27</v>
      </c>
      <c r="B44" s="535" t="s">
        <v>669</v>
      </c>
      <c r="C44" s="534">
        <v>2023</v>
      </c>
      <c r="D44" s="393">
        <v>-39975.11244688373</v>
      </c>
      <c r="E44" s="529">
        <f t="shared" si="1"/>
        <v>-1642094.6230041776</v>
      </c>
      <c r="F44" s="533">
        <v>276</v>
      </c>
      <c r="G44" s="533">
        <v>366</v>
      </c>
      <c r="H44" s="529">
        <f t="shared" si="2"/>
        <v>-30145.166763223795</v>
      </c>
      <c r="I44" s="529">
        <f t="shared" si="3"/>
        <v>-1622434.7316368578</v>
      </c>
    </row>
    <row r="45" spans="1:10">
      <c r="A45" s="527">
        <f t="shared" si="0"/>
        <v>28</v>
      </c>
      <c r="B45" s="535" t="s">
        <v>668</v>
      </c>
      <c r="C45" s="534">
        <v>2023</v>
      </c>
      <c r="D45" s="393">
        <v>-39975.11244688373</v>
      </c>
      <c r="E45" s="529">
        <f t="shared" si="1"/>
        <v>-1682069.7354510613</v>
      </c>
      <c r="F45" s="533">
        <v>246</v>
      </c>
      <c r="G45" s="533">
        <v>366</v>
      </c>
      <c r="H45" s="529">
        <f t="shared" si="2"/>
        <v>-26868.518202003819</v>
      </c>
      <c r="I45" s="529">
        <f t="shared" si="3"/>
        <v>-1649303.2498388616</v>
      </c>
    </row>
    <row r="46" spans="1:10">
      <c r="A46" s="527">
        <f t="shared" si="0"/>
        <v>29</v>
      </c>
      <c r="B46" s="535" t="s">
        <v>667</v>
      </c>
      <c r="C46" s="534">
        <v>2023</v>
      </c>
      <c r="D46" s="393">
        <v>-39975.11244688373</v>
      </c>
      <c r="E46" s="529">
        <f t="shared" si="1"/>
        <v>-1722044.847897945</v>
      </c>
      <c r="F46" s="533">
        <v>215</v>
      </c>
      <c r="G46" s="533">
        <v>366</v>
      </c>
      <c r="H46" s="529">
        <f t="shared" si="2"/>
        <v>-23482.648022076508</v>
      </c>
      <c r="I46" s="529">
        <f t="shared" si="3"/>
        <v>-1672785.8978609382</v>
      </c>
    </row>
    <row r="47" spans="1:10">
      <c r="A47" s="527">
        <f t="shared" si="0"/>
        <v>30</v>
      </c>
      <c r="B47" s="535" t="s">
        <v>666</v>
      </c>
      <c r="C47" s="534">
        <v>2023</v>
      </c>
      <c r="D47" s="393">
        <v>-39975.11244688373</v>
      </c>
      <c r="E47" s="529">
        <f t="shared" si="1"/>
        <v>-1762019.9603448287</v>
      </c>
      <c r="F47" s="533">
        <v>185</v>
      </c>
      <c r="G47" s="533">
        <v>366</v>
      </c>
      <c r="H47" s="529">
        <f t="shared" si="2"/>
        <v>-20205.999460856528</v>
      </c>
      <c r="I47" s="529">
        <f t="shared" si="3"/>
        <v>-1692991.8973217946</v>
      </c>
    </row>
    <row r="48" spans="1:10">
      <c r="A48" s="527">
        <f t="shared" si="0"/>
        <v>31</v>
      </c>
      <c r="B48" s="535" t="s">
        <v>665</v>
      </c>
      <c r="C48" s="534">
        <v>2023</v>
      </c>
      <c r="D48" s="393">
        <v>-39975.11244688373</v>
      </c>
      <c r="E48" s="529">
        <f t="shared" si="1"/>
        <v>-1801995.0727917124</v>
      </c>
      <c r="F48" s="533">
        <v>154</v>
      </c>
      <c r="G48" s="533">
        <v>366</v>
      </c>
      <c r="H48" s="529">
        <f t="shared" si="2"/>
        <v>-16820.129280929221</v>
      </c>
      <c r="I48" s="529">
        <f t="shared" si="3"/>
        <v>-1709812.0266027239</v>
      </c>
    </row>
    <row r="49" spans="1:10">
      <c r="A49" s="527">
        <f t="shared" si="0"/>
        <v>32</v>
      </c>
      <c r="B49" s="535" t="s">
        <v>664</v>
      </c>
      <c r="C49" s="534">
        <v>2023</v>
      </c>
      <c r="D49" s="393">
        <v>-39975.11244688373</v>
      </c>
      <c r="E49" s="529">
        <f t="shared" si="1"/>
        <v>-1841970.1852385961</v>
      </c>
      <c r="F49" s="533">
        <v>123</v>
      </c>
      <c r="G49" s="533">
        <v>366</v>
      </c>
      <c r="H49" s="529">
        <f t="shared" si="2"/>
        <v>-13434.25910100191</v>
      </c>
      <c r="I49" s="529">
        <f t="shared" si="3"/>
        <v>-1723246.2857037259</v>
      </c>
    </row>
    <row r="50" spans="1:10">
      <c r="A50" s="527">
        <f t="shared" si="0"/>
        <v>33</v>
      </c>
      <c r="B50" s="535" t="s">
        <v>663</v>
      </c>
      <c r="C50" s="534">
        <v>2023</v>
      </c>
      <c r="D50" s="393">
        <v>-39975.11244688373</v>
      </c>
      <c r="E50" s="529">
        <f t="shared" si="1"/>
        <v>-1881945.2976854797</v>
      </c>
      <c r="F50" s="533">
        <v>93</v>
      </c>
      <c r="G50" s="533">
        <v>366</v>
      </c>
      <c r="H50" s="529">
        <f t="shared" si="2"/>
        <v>-10157.61053978193</v>
      </c>
      <c r="I50" s="529">
        <f t="shared" si="3"/>
        <v>-1733403.8962435077</v>
      </c>
    </row>
    <row r="51" spans="1:10">
      <c r="A51" s="527">
        <f t="shared" si="0"/>
        <v>34</v>
      </c>
      <c r="B51" s="535" t="s">
        <v>662</v>
      </c>
      <c r="C51" s="534">
        <v>2023</v>
      </c>
      <c r="D51" s="393">
        <v>-39975.11244688373</v>
      </c>
      <c r="E51" s="529">
        <f t="shared" si="1"/>
        <v>-1921920.4101323634</v>
      </c>
      <c r="F51" s="533">
        <v>62</v>
      </c>
      <c r="G51" s="533">
        <v>366</v>
      </c>
      <c r="H51" s="529">
        <f t="shared" si="2"/>
        <v>-6771.7403598546207</v>
      </c>
      <c r="I51" s="529">
        <f t="shared" si="3"/>
        <v>-1740175.6366033624</v>
      </c>
    </row>
    <row r="52" spans="1:10">
      <c r="A52" s="527">
        <f t="shared" si="0"/>
        <v>35</v>
      </c>
      <c r="B52" s="535" t="s">
        <v>661</v>
      </c>
      <c r="C52" s="534">
        <v>2023</v>
      </c>
      <c r="D52" s="393">
        <v>-39975.11244688373</v>
      </c>
      <c r="E52" s="529">
        <f t="shared" si="1"/>
        <v>-1961895.5225792471</v>
      </c>
      <c r="F52" s="533">
        <v>32</v>
      </c>
      <c r="G52" s="533">
        <v>366</v>
      </c>
      <c r="H52" s="529">
        <f t="shared" si="2"/>
        <v>-3495.0917986346431</v>
      </c>
      <c r="I52" s="529">
        <f t="shared" si="3"/>
        <v>-1743670.7284019971</v>
      </c>
    </row>
    <row r="53" spans="1:10">
      <c r="A53" s="527">
        <f t="shared" si="0"/>
        <v>36</v>
      </c>
      <c r="B53" s="535" t="s">
        <v>660</v>
      </c>
      <c r="C53" s="534">
        <v>2023</v>
      </c>
      <c r="D53" s="393">
        <v>-39975.11244688373</v>
      </c>
      <c r="E53" s="529">
        <f t="shared" si="1"/>
        <v>-2001870.6350261308</v>
      </c>
      <c r="F53" s="533">
        <v>1</v>
      </c>
      <c r="G53" s="533">
        <v>366</v>
      </c>
      <c r="H53" s="529">
        <f t="shared" si="2"/>
        <v>-109.2216187073326</v>
      </c>
      <c r="I53" s="532">
        <f t="shared" si="3"/>
        <v>-1743779.9500207044</v>
      </c>
    </row>
    <row r="54" spans="1:10" ht="15.75" thickBot="1">
      <c r="A54" s="527">
        <f t="shared" si="0"/>
        <v>37</v>
      </c>
      <c r="B54" s="531" t="s">
        <v>659</v>
      </c>
      <c r="C54" s="531"/>
      <c r="D54" s="528">
        <f>SUM(D41:D53)</f>
        <v>-479701.34936260484</v>
      </c>
      <c r="E54" s="530"/>
      <c r="F54" s="530"/>
      <c r="G54" s="530"/>
      <c r="H54" s="530"/>
      <c r="I54" s="529"/>
    </row>
    <row r="55" spans="1:10" ht="15.75" thickTop="1">
      <c r="A55" s="527"/>
      <c r="B55" s="543"/>
      <c r="C55" s="543"/>
      <c r="D55" s="543"/>
      <c r="E55" s="543"/>
      <c r="F55" s="543"/>
      <c r="G55" s="543"/>
      <c r="H55" s="543"/>
      <c r="I55" s="543"/>
    </row>
    <row r="56" spans="1:10" ht="14.1" customHeight="1">
      <c r="A56" s="527"/>
      <c r="J56" s="701"/>
    </row>
    <row r="57" spans="1:10" s="524" customFormat="1" ht="12.75" customHeight="1">
      <c r="A57" s="527">
        <f>+A54+1</f>
        <v>38</v>
      </c>
      <c r="B57" s="545" t="s">
        <v>802</v>
      </c>
      <c r="C57" s="545"/>
      <c r="D57" s="545"/>
      <c r="E57" s="545"/>
      <c r="G57" s="762" t="s">
        <v>714</v>
      </c>
    </row>
    <row r="58" spans="1:10" s="524" customFormat="1" ht="12.75" customHeight="1">
      <c r="A58" s="527"/>
      <c r="B58" s="545"/>
      <c r="C58" s="545"/>
      <c r="D58" s="545"/>
      <c r="G58" s="763"/>
    </row>
    <row r="59" spans="1:10" s="524" customFormat="1" ht="12.75" customHeight="1">
      <c r="A59" s="527">
        <f>+A57+1</f>
        <v>39</v>
      </c>
      <c r="B59" s="525" t="s">
        <v>800</v>
      </c>
      <c r="C59" s="525"/>
      <c r="D59" s="525"/>
      <c r="G59" s="393">
        <v>-146359.05260786944</v>
      </c>
      <c r="H59" s="547"/>
    </row>
    <row r="60" spans="1:10" s="524" customFormat="1" ht="12.75" customHeight="1">
      <c r="A60" s="527">
        <f>+A59+1</f>
        <v>40</v>
      </c>
      <c r="B60" s="525" t="s">
        <v>709</v>
      </c>
      <c r="C60" s="525"/>
      <c r="D60" s="525"/>
      <c r="G60" s="393">
        <v>0</v>
      </c>
      <c r="H60" s="547"/>
    </row>
    <row r="61" spans="1:10" s="524" customFormat="1" ht="12.75" customHeight="1">
      <c r="A61" s="527">
        <f>+A60+1</f>
        <v>41</v>
      </c>
      <c r="B61" s="525" t="s">
        <v>708</v>
      </c>
      <c r="C61" s="525"/>
      <c r="D61" s="525"/>
      <c r="G61" s="417">
        <v>-144828.91695192439</v>
      </c>
      <c r="H61" s="547"/>
    </row>
    <row r="62" spans="1:10" s="524" customFormat="1" ht="12.75" customHeight="1">
      <c r="A62" s="527">
        <f>+A61+1</f>
        <v>42</v>
      </c>
      <c r="B62" s="525" t="s">
        <v>707</v>
      </c>
      <c r="C62" s="525"/>
      <c r="D62" s="525"/>
      <c r="G62" s="548">
        <f>+G59-G61-G60</f>
        <v>-1530.1356559450505</v>
      </c>
      <c r="H62" s="547"/>
    </row>
    <row r="63" spans="1:10" s="524" customFormat="1" ht="12.75" customHeight="1">
      <c r="A63" s="527">
        <f>+A62+1</f>
        <v>43</v>
      </c>
      <c r="B63" s="525" t="s">
        <v>712</v>
      </c>
      <c r="C63" s="525"/>
      <c r="D63" s="525"/>
      <c r="G63" s="548">
        <v>0</v>
      </c>
      <c r="H63" s="547"/>
    </row>
    <row r="64" spans="1:10" s="524" customFormat="1" ht="12.75" customHeight="1" thickBot="1">
      <c r="A64" s="527">
        <f>+A63+1</f>
        <v>44</v>
      </c>
      <c r="B64" s="525" t="s">
        <v>799</v>
      </c>
      <c r="C64" s="525"/>
      <c r="D64" s="525"/>
      <c r="G64" s="546">
        <f>+G62-G63</f>
        <v>-1530.1356559450505</v>
      </c>
      <c r="H64" s="547"/>
    </row>
    <row r="65" spans="1:10" s="524" customFormat="1" ht="12.75" customHeight="1" thickTop="1">
      <c r="A65" s="527"/>
      <c r="B65" s="525"/>
      <c r="C65" s="525"/>
      <c r="D65" s="525"/>
      <c r="G65" s="548"/>
      <c r="H65" s="547"/>
    </row>
    <row r="66" spans="1:10" s="524" customFormat="1" ht="12.75" customHeight="1">
      <c r="A66" s="527">
        <f>+A64+1</f>
        <v>45</v>
      </c>
      <c r="B66" s="525" t="s">
        <v>798</v>
      </c>
      <c r="C66" s="525"/>
      <c r="D66" s="525"/>
      <c r="G66" s="393">
        <v>-144362.54968790917</v>
      </c>
      <c r="H66" s="547"/>
    </row>
    <row r="67" spans="1:10" s="524" customFormat="1" ht="12.75" customHeight="1">
      <c r="A67" s="527">
        <f>+A66+1</f>
        <v>46</v>
      </c>
      <c r="B67" s="525" t="s">
        <v>709</v>
      </c>
      <c r="C67" s="525"/>
      <c r="D67" s="525"/>
      <c r="G67" s="393">
        <v>0</v>
      </c>
      <c r="H67" s="547"/>
    </row>
    <row r="68" spans="1:10" s="524" customFormat="1" ht="12.75" customHeight="1">
      <c r="A68" s="527">
        <f>+A67+1</f>
        <v>47</v>
      </c>
      <c r="B68" s="525" t="s">
        <v>708</v>
      </c>
      <c r="C68" s="525"/>
      <c r="D68" s="525"/>
      <c r="G68" s="417">
        <v>-143465.57355422538</v>
      </c>
      <c r="H68" s="547"/>
    </row>
    <row r="69" spans="1:10" s="524" customFormat="1" ht="12.75" customHeight="1">
      <c r="A69" s="527">
        <f>+A68+1</f>
        <v>48</v>
      </c>
      <c r="B69" s="525" t="s">
        <v>707</v>
      </c>
      <c r="C69" s="525"/>
      <c r="D69" s="525"/>
      <c r="G69" s="548">
        <f>+G66-G68-G67</f>
        <v>-896.9761336837837</v>
      </c>
      <c r="H69" s="547"/>
    </row>
    <row r="70" spans="1:10" s="524" customFormat="1" ht="12.75" customHeight="1">
      <c r="A70" s="527">
        <f>+A69+1</f>
        <v>49</v>
      </c>
      <c r="B70" s="525" t="s">
        <v>706</v>
      </c>
      <c r="C70" s="525"/>
      <c r="D70" s="525"/>
      <c r="G70" s="532"/>
      <c r="H70" s="547"/>
    </row>
    <row r="71" spans="1:10" s="524" customFormat="1" ht="12.75" customHeight="1" thickBot="1">
      <c r="A71" s="527">
        <f>+A70+1</f>
        <v>50</v>
      </c>
      <c r="B71" s="525" t="s">
        <v>797</v>
      </c>
      <c r="C71" s="525"/>
      <c r="D71" s="525"/>
      <c r="G71" s="546">
        <f>+G69-G70</f>
        <v>-896.9761336837837</v>
      </c>
      <c r="H71" s="547"/>
    </row>
    <row r="72" spans="1:10" s="524" customFormat="1" ht="12.75" customHeight="1" thickTop="1">
      <c r="A72" s="527"/>
      <c r="B72" s="525"/>
      <c r="C72" s="525"/>
      <c r="D72" s="525"/>
      <c r="G72" s="548"/>
      <c r="H72" s="547"/>
    </row>
    <row r="73" spans="1:10" s="524" customFormat="1" ht="12.75" customHeight="1">
      <c r="A73" s="527">
        <f>+A71+1</f>
        <v>51</v>
      </c>
      <c r="B73" s="525" t="s">
        <v>796</v>
      </c>
      <c r="C73" s="525"/>
      <c r="D73" s="525"/>
      <c r="G73" s="548">
        <v>0</v>
      </c>
      <c r="H73" s="547"/>
    </row>
    <row r="74" spans="1:10" s="524" customFormat="1" ht="12.75" customHeight="1">
      <c r="A74" s="527">
        <f>+A73+1</f>
        <v>52</v>
      </c>
      <c r="B74" s="525" t="s">
        <v>703</v>
      </c>
      <c r="C74" s="525"/>
      <c r="D74" s="525"/>
      <c r="G74" s="548">
        <f>+(G64+G71)/2</f>
        <v>-1213.5558948144171</v>
      </c>
      <c r="H74" s="547"/>
    </row>
    <row r="75" spans="1:10" s="524" customFormat="1" ht="12.75" customHeight="1" thickBot="1">
      <c r="A75" s="527">
        <f>+A74+1</f>
        <v>53</v>
      </c>
      <c r="B75" s="525" t="s">
        <v>795</v>
      </c>
      <c r="C75" s="525"/>
      <c r="D75" s="525"/>
      <c r="G75" s="546">
        <f>+G73+G74</f>
        <v>-1213.5558948144171</v>
      </c>
      <c r="H75" s="525" t="s">
        <v>801</v>
      </c>
    </row>
    <row r="76" spans="1:10" s="524" customFormat="1" ht="12.75" customHeight="1" thickTop="1">
      <c r="A76" s="527"/>
      <c r="B76" s="545"/>
      <c r="C76" s="545"/>
      <c r="D76" s="545"/>
      <c r="F76" s="550"/>
      <c r="I76" s="549"/>
      <c r="J76" s="701" t="s">
        <v>882</v>
      </c>
    </row>
    <row r="77" spans="1:10" s="524" customFormat="1" ht="12.75" customHeight="1">
      <c r="A77" s="527">
        <f>A75+1</f>
        <v>54</v>
      </c>
      <c r="B77" s="545" t="s">
        <v>793</v>
      </c>
      <c r="C77" s="545"/>
      <c r="D77" s="545"/>
      <c r="E77" s="545"/>
      <c r="G77" s="762" t="s">
        <v>714</v>
      </c>
    </row>
    <row r="78" spans="1:10" s="524" customFormat="1" ht="12.75" customHeight="1">
      <c r="A78" s="527"/>
      <c r="B78" s="545"/>
      <c r="C78" s="545"/>
      <c r="D78" s="545"/>
      <c r="G78" s="763"/>
    </row>
    <row r="79" spans="1:10" s="524" customFormat="1" ht="12.75" customHeight="1">
      <c r="A79" s="527">
        <f>+A77+1</f>
        <v>55</v>
      </c>
      <c r="B79" s="525" t="s">
        <v>800</v>
      </c>
      <c r="C79" s="525"/>
      <c r="D79" s="525"/>
      <c r="G79" s="393">
        <v>33726.450561639729</v>
      </c>
      <c r="H79" s="547"/>
    </row>
    <row r="80" spans="1:10" s="524" customFormat="1" ht="12.75" customHeight="1">
      <c r="A80" s="527">
        <f>+A79+1</f>
        <v>56</v>
      </c>
      <c r="B80" s="525" t="s">
        <v>709</v>
      </c>
      <c r="C80" s="525"/>
      <c r="D80" s="525"/>
      <c r="G80" s="393">
        <v>0</v>
      </c>
      <c r="H80" s="547"/>
    </row>
    <row r="81" spans="1:8" s="524" customFormat="1" ht="12.75" customHeight="1">
      <c r="A81" s="527">
        <f>+A80+1</f>
        <v>57</v>
      </c>
      <c r="B81" s="525" t="s">
        <v>708</v>
      </c>
      <c r="C81" s="525"/>
      <c r="D81" s="525"/>
      <c r="G81" s="417">
        <v>0</v>
      </c>
      <c r="H81" s="547"/>
    </row>
    <row r="82" spans="1:8" s="524" customFormat="1" ht="12.75" customHeight="1">
      <c r="A82" s="527">
        <f>+A81+1</f>
        <v>58</v>
      </c>
      <c r="B82" s="525" t="s">
        <v>707</v>
      </c>
      <c r="C82" s="525"/>
      <c r="D82" s="525"/>
      <c r="G82" s="548">
        <f>+G79-G81-G80</f>
        <v>33726.450561639729</v>
      </c>
      <c r="H82" s="547"/>
    </row>
    <row r="83" spans="1:8" s="524" customFormat="1" ht="12.75" customHeight="1">
      <c r="A83" s="527">
        <f>+A82+1</f>
        <v>59</v>
      </c>
      <c r="B83" s="525" t="s">
        <v>712</v>
      </c>
      <c r="C83" s="525"/>
      <c r="D83" s="525"/>
      <c r="G83" s="548">
        <v>0</v>
      </c>
      <c r="H83" s="547"/>
    </row>
    <row r="84" spans="1:8" s="524" customFormat="1" ht="12.75" customHeight="1" thickBot="1">
      <c r="A84" s="527">
        <f>+A83+1</f>
        <v>60</v>
      </c>
      <c r="B84" s="525" t="s">
        <v>799</v>
      </c>
      <c r="C84" s="525"/>
      <c r="D84" s="525"/>
      <c r="G84" s="546">
        <f>+G82-G83</f>
        <v>33726.450561639729</v>
      </c>
      <c r="H84" s="547"/>
    </row>
    <row r="85" spans="1:8" s="524" customFormat="1" ht="12.75" customHeight="1" thickTop="1">
      <c r="A85" s="527"/>
      <c r="B85" s="525"/>
      <c r="C85" s="525"/>
      <c r="D85" s="525"/>
      <c r="G85" s="548"/>
      <c r="H85" s="547"/>
    </row>
    <row r="86" spans="1:8" s="524" customFormat="1" ht="12.75" customHeight="1">
      <c r="A86" s="527">
        <f>+A84+1</f>
        <v>61</v>
      </c>
      <c r="B86" s="525" t="s">
        <v>798</v>
      </c>
      <c r="C86" s="525"/>
      <c r="D86" s="525"/>
      <c r="G86" s="393">
        <v>41820.794711223731</v>
      </c>
      <c r="H86" s="547"/>
    </row>
    <row r="87" spans="1:8" s="524" customFormat="1" ht="12.75" customHeight="1">
      <c r="A87" s="527">
        <f>+A86+1</f>
        <v>62</v>
      </c>
      <c r="B87" s="525" t="s">
        <v>709</v>
      </c>
      <c r="C87" s="525"/>
      <c r="D87" s="525"/>
      <c r="G87" s="393">
        <v>0</v>
      </c>
      <c r="H87" s="547"/>
    </row>
    <row r="88" spans="1:8" s="524" customFormat="1" ht="12.75" customHeight="1">
      <c r="A88" s="527">
        <f>+A87+1</f>
        <v>63</v>
      </c>
      <c r="B88" s="525" t="s">
        <v>708</v>
      </c>
      <c r="C88" s="525"/>
      <c r="D88" s="525"/>
      <c r="G88" s="417">
        <v>0</v>
      </c>
      <c r="H88" s="547"/>
    </row>
    <row r="89" spans="1:8" s="524" customFormat="1" ht="12.75" customHeight="1">
      <c r="A89" s="527">
        <f>+A88+1</f>
        <v>64</v>
      </c>
      <c r="B89" s="525" t="s">
        <v>707</v>
      </c>
      <c r="C89" s="525"/>
      <c r="D89" s="525"/>
      <c r="G89" s="548">
        <f>+G86-G88-G87</f>
        <v>41820.794711223731</v>
      </c>
      <c r="H89" s="547"/>
    </row>
    <row r="90" spans="1:8" s="524" customFormat="1" ht="12.75" customHeight="1">
      <c r="A90" s="527">
        <f>+A89+1</f>
        <v>65</v>
      </c>
      <c r="B90" s="525" t="s">
        <v>706</v>
      </c>
      <c r="C90" s="525"/>
      <c r="D90" s="525"/>
      <c r="G90" s="532">
        <v>0</v>
      </c>
      <c r="H90" s="547"/>
    </row>
    <row r="91" spans="1:8" s="524" customFormat="1" ht="12.75" customHeight="1" thickBot="1">
      <c r="A91" s="527">
        <f>+A90+1</f>
        <v>66</v>
      </c>
      <c r="B91" s="525" t="s">
        <v>797</v>
      </c>
      <c r="C91" s="525"/>
      <c r="D91" s="525"/>
      <c r="G91" s="546">
        <f>+G89-G90</f>
        <v>41820.794711223731</v>
      </c>
      <c r="H91" s="547"/>
    </row>
    <row r="92" spans="1:8" s="524" customFormat="1" ht="12.75" customHeight="1" thickTop="1">
      <c r="A92" s="527"/>
      <c r="B92" s="525"/>
      <c r="C92" s="525"/>
      <c r="D92" s="525"/>
      <c r="G92" s="548"/>
      <c r="H92" s="547"/>
    </row>
    <row r="93" spans="1:8" s="524" customFormat="1" ht="12.75" customHeight="1">
      <c r="A93" s="527">
        <f>+A91+1</f>
        <v>67</v>
      </c>
      <c r="B93" s="525" t="s">
        <v>796</v>
      </c>
      <c r="C93" s="525"/>
      <c r="D93" s="525"/>
      <c r="G93" s="548">
        <v>0</v>
      </c>
      <c r="H93" s="547"/>
    </row>
    <row r="94" spans="1:8" s="524" customFormat="1" ht="12.75" customHeight="1">
      <c r="A94" s="527">
        <f>+A93+1</f>
        <v>68</v>
      </c>
      <c r="B94" s="525" t="s">
        <v>703</v>
      </c>
      <c r="C94" s="525"/>
      <c r="D94" s="525"/>
      <c r="G94" s="548">
        <f>+(G84+G91)/2</f>
        <v>37773.622636431726</v>
      </c>
      <c r="H94" s="547"/>
    </row>
    <row r="95" spans="1:8" s="524" customFormat="1" ht="15.75" thickBot="1">
      <c r="A95" s="527">
        <f>+A94+1</f>
        <v>69</v>
      </c>
      <c r="B95" s="525" t="s">
        <v>795</v>
      </c>
      <c r="C95" s="525"/>
      <c r="D95" s="525"/>
      <c r="G95" s="546">
        <f>+G93+G94</f>
        <v>37773.622636431726</v>
      </c>
      <c r="H95" s="525" t="s">
        <v>794</v>
      </c>
    </row>
    <row r="96" spans="1:8" s="524" customFormat="1" ht="12.75" customHeight="1" thickTop="1">
      <c r="A96" s="527"/>
      <c r="B96" s="525"/>
      <c r="C96" s="525"/>
      <c r="D96" s="525"/>
      <c r="G96" s="526"/>
      <c r="H96" s="525"/>
    </row>
    <row r="97" spans="1:10" s="524" customFormat="1" ht="12.75" customHeight="1">
      <c r="A97" s="527"/>
      <c r="B97" s="525"/>
      <c r="C97" s="525"/>
      <c r="D97" s="525"/>
      <c r="G97" s="526"/>
      <c r="H97" s="525"/>
    </row>
    <row r="98" spans="1:10">
      <c r="A98" s="527">
        <f>A95+1</f>
        <v>70</v>
      </c>
      <c r="B98" s="545" t="s">
        <v>793</v>
      </c>
      <c r="C98" s="544"/>
      <c r="D98" s="543"/>
      <c r="E98" s="543"/>
      <c r="F98" s="543"/>
      <c r="G98" s="543"/>
      <c r="H98" s="543"/>
      <c r="I98" s="543"/>
    </row>
    <row r="99" spans="1:10">
      <c r="A99" s="527"/>
      <c r="B99" s="542" t="s">
        <v>574</v>
      </c>
      <c r="C99" s="541" t="s">
        <v>573</v>
      </c>
      <c r="D99" s="540" t="s">
        <v>603</v>
      </c>
      <c r="E99" s="540" t="s">
        <v>602</v>
      </c>
      <c r="F99" s="540" t="s">
        <v>601</v>
      </c>
      <c r="G99" s="540" t="s">
        <v>600</v>
      </c>
      <c r="H99" s="540" t="s">
        <v>599</v>
      </c>
      <c r="I99" s="540" t="s">
        <v>598</v>
      </c>
    </row>
    <row r="100" spans="1:10" ht="81.75" customHeight="1">
      <c r="A100" s="527">
        <f>+A98+1</f>
        <v>71</v>
      </c>
      <c r="B100" s="539" t="s">
        <v>695</v>
      </c>
      <c r="C100" s="539" t="s">
        <v>694</v>
      </c>
      <c r="D100" s="538" t="s">
        <v>693</v>
      </c>
      <c r="E100" s="538" t="s">
        <v>792</v>
      </c>
      <c r="F100" s="538" t="s">
        <v>691</v>
      </c>
      <c r="G100" s="538" t="s">
        <v>690</v>
      </c>
      <c r="H100" s="538" t="s">
        <v>689</v>
      </c>
      <c r="I100" s="538" t="s">
        <v>688</v>
      </c>
      <c r="J100" s="379"/>
    </row>
    <row r="101" spans="1:10">
      <c r="A101" s="527">
        <f t="shared" ref="A101:A114" si="4">+A100+1</f>
        <v>72</v>
      </c>
      <c r="B101" s="535" t="s">
        <v>672</v>
      </c>
      <c r="C101" s="534">
        <v>2022</v>
      </c>
      <c r="D101" s="393">
        <v>0</v>
      </c>
      <c r="E101" s="537">
        <v>0</v>
      </c>
      <c r="F101" s="533" t="s">
        <v>44</v>
      </c>
      <c r="G101" s="533">
        <v>365</v>
      </c>
      <c r="H101" s="536" t="s">
        <v>44</v>
      </c>
      <c r="I101" s="529">
        <f>E101</f>
        <v>0</v>
      </c>
    </row>
    <row r="102" spans="1:10">
      <c r="A102" s="527">
        <f t="shared" si="4"/>
        <v>73</v>
      </c>
      <c r="B102" s="535" t="s">
        <v>671</v>
      </c>
      <c r="C102" s="534">
        <v>2023</v>
      </c>
      <c r="D102" s="393">
        <v>0</v>
      </c>
      <c r="E102" s="529">
        <f t="shared" ref="E102:E113" si="5">E101+D102</f>
        <v>0</v>
      </c>
      <c r="F102" s="533">
        <v>335</v>
      </c>
      <c r="G102" s="533">
        <v>366</v>
      </c>
      <c r="H102" s="529">
        <f t="shared" ref="H102:H113" si="6">+D102*F102/G102</f>
        <v>0</v>
      </c>
      <c r="I102" s="529">
        <f t="shared" ref="I102:I113" si="7">+I101+H102</f>
        <v>0</v>
      </c>
    </row>
    <row r="103" spans="1:10">
      <c r="A103" s="527">
        <f t="shared" si="4"/>
        <v>74</v>
      </c>
      <c r="B103" s="535" t="s">
        <v>670</v>
      </c>
      <c r="C103" s="534">
        <v>2023</v>
      </c>
      <c r="D103" s="393">
        <v>0</v>
      </c>
      <c r="E103" s="529">
        <f t="shared" si="5"/>
        <v>0</v>
      </c>
      <c r="F103" s="533">
        <v>307</v>
      </c>
      <c r="G103" s="533">
        <v>366</v>
      </c>
      <c r="H103" s="529">
        <f t="shared" si="6"/>
        <v>0</v>
      </c>
      <c r="I103" s="529">
        <f t="shared" si="7"/>
        <v>0</v>
      </c>
    </row>
    <row r="104" spans="1:10">
      <c r="A104" s="527">
        <f t="shared" si="4"/>
        <v>75</v>
      </c>
      <c r="B104" s="535" t="s">
        <v>669</v>
      </c>
      <c r="C104" s="534">
        <v>2023</v>
      </c>
      <c r="D104" s="393">
        <v>0</v>
      </c>
      <c r="E104" s="529">
        <f t="shared" si="5"/>
        <v>0</v>
      </c>
      <c r="F104" s="533">
        <v>276</v>
      </c>
      <c r="G104" s="533">
        <v>366</v>
      </c>
      <c r="H104" s="529">
        <f t="shared" si="6"/>
        <v>0</v>
      </c>
      <c r="I104" s="529">
        <f t="shared" si="7"/>
        <v>0</v>
      </c>
    </row>
    <row r="105" spans="1:10">
      <c r="A105" s="527">
        <f t="shared" si="4"/>
        <v>76</v>
      </c>
      <c r="B105" s="535" t="s">
        <v>668</v>
      </c>
      <c r="C105" s="534">
        <v>2023</v>
      </c>
      <c r="D105" s="393">
        <v>0</v>
      </c>
      <c r="E105" s="529">
        <f t="shared" si="5"/>
        <v>0</v>
      </c>
      <c r="F105" s="533">
        <v>246</v>
      </c>
      <c r="G105" s="533">
        <v>366</v>
      </c>
      <c r="H105" s="529">
        <f t="shared" si="6"/>
        <v>0</v>
      </c>
      <c r="I105" s="529">
        <f t="shared" si="7"/>
        <v>0</v>
      </c>
    </row>
    <row r="106" spans="1:10">
      <c r="A106" s="527">
        <f t="shared" si="4"/>
        <v>77</v>
      </c>
      <c r="B106" s="535" t="s">
        <v>667</v>
      </c>
      <c r="C106" s="534">
        <v>2023</v>
      </c>
      <c r="D106" s="393">
        <v>0</v>
      </c>
      <c r="E106" s="529">
        <f t="shared" si="5"/>
        <v>0</v>
      </c>
      <c r="F106" s="533">
        <v>215</v>
      </c>
      <c r="G106" s="533">
        <v>366</v>
      </c>
      <c r="H106" s="529">
        <f t="shared" si="6"/>
        <v>0</v>
      </c>
      <c r="I106" s="529">
        <f t="shared" si="7"/>
        <v>0</v>
      </c>
    </row>
    <row r="107" spans="1:10">
      <c r="A107" s="527">
        <f t="shared" si="4"/>
        <v>78</v>
      </c>
      <c r="B107" s="535" t="s">
        <v>666</v>
      </c>
      <c r="C107" s="534">
        <v>2023</v>
      </c>
      <c r="D107" s="393">
        <v>0</v>
      </c>
      <c r="E107" s="529">
        <f t="shared" si="5"/>
        <v>0</v>
      </c>
      <c r="F107" s="533">
        <v>185</v>
      </c>
      <c r="G107" s="533">
        <v>366</v>
      </c>
      <c r="H107" s="529">
        <f t="shared" si="6"/>
        <v>0</v>
      </c>
      <c r="I107" s="529">
        <f t="shared" si="7"/>
        <v>0</v>
      </c>
    </row>
    <row r="108" spans="1:10">
      <c r="A108" s="527">
        <f t="shared" si="4"/>
        <v>79</v>
      </c>
      <c r="B108" s="535" t="s">
        <v>665</v>
      </c>
      <c r="C108" s="534">
        <v>2023</v>
      </c>
      <c r="D108" s="393">
        <v>0</v>
      </c>
      <c r="E108" s="529">
        <f t="shared" si="5"/>
        <v>0</v>
      </c>
      <c r="F108" s="533">
        <v>154</v>
      </c>
      <c r="G108" s="533">
        <v>366</v>
      </c>
      <c r="H108" s="529">
        <f t="shared" si="6"/>
        <v>0</v>
      </c>
      <c r="I108" s="529">
        <f t="shared" si="7"/>
        <v>0</v>
      </c>
    </row>
    <row r="109" spans="1:10">
      <c r="A109" s="527">
        <f t="shared" si="4"/>
        <v>80</v>
      </c>
      <c r="B109" s="535" t="s">
        <v>664</v>
      </c>
      <c r="C109" s="534">
        <v>2023</v>
      </c>
      <c r="D109" s="393">
        <v>0</v>
      </c>
      <c r="E109" s="529">
        <f t="shared" si="5"/>
        <v>0</v>
      </c>
      <c r="F109" s="533">
        <v>123</v>
      </c>
      <c r="G109" s="533">
        <v>366</v>
      </c>
      <c r="H109" s="529">
        <f t="shared" si="6"/>
        <v>0</v>
      </c>
      <c r="I109" s="529">
        <f t="shared" si="7"/>
        <v>0</v>
      </c>
    </row>
    <row r="110" spans="1:10">
      <c r="A110" s="527">
        <f t="shared" si="4"/>
        <v>81</v>
      </c>
      <c r="B110" s="535" t="s">
        <v>663</v>
      </c>
      <c r="C110" s="534">
        <v>2023</v>
      </c>
      <c r="D110" s="393">
        <v>0</v>
      </c>
      <c r="E110" s="529">
        <f t="shared" si="5"/>
        <v>0</v>
      </c>
      <c r="F110" s="533">
        <v>93</v>
      </c>
      <c r="G110" s="533">
        <v>366</v>
      </c>
      <c r="H110" s="529">
        <f t="shared" si="6"/>
        <v>0</v>
      </c>
      <c r="I110" s="529">
        <f t="shared" si="7"/>
        <v>0</v>
      </c>
    </row>
    <row r="111" spans="1:10">
      <c r="A111" s="527">
        <f t="shared" si="4"/>
        <v>82</v>
      </c>
      <c r="B111" s="535" t="s">
        <v>662</v>
      </c>
      <c r="C111" s="534">
        <v>2023</v>
      </c>
      <c r="D111" s="393">
        <v>0</v>
      </c>
      <c r="E111" s="529">
        <f t="shared" si="5"/>
        <v>0</v>
      </c>
      <c r="F111" s="533">
        <v>62</v>
      </c>
      <c r="G111" s="533">
        <v>366</v>
      </c>
      <c r="H111" s="529">
        <f t="shared" si="6"/>
        <v>0</v>
      </c>
      <c r="I111" s="529">
        <f t="shared" si="7"/>
        <v>0</v>
      </c>
    </row>
    <row r="112" spans="1:10">
      <c r="A112" s="527">
        <f t="shared" si="4"/>
        <v>83</v>
      </c>
      <c r="B112" s="535" t="s">
        <v>661</v>
      </c>
      <c r="C112" s="534">
        <v>2023</v>
      </c>
      <c r="D112" s="393">
        <v>0</v>
      </c>
      <c r="E112" s="529">
        <f t="shared" si="5"/>
        <v>0</v>
      </c>
      <c r="F112" s="533">
        <v>32</v>
      </c>
      <c r="G112" s="533">
        <v>366</v>
      </c>
      <c r="H112" s="529">
        <f t="shared" si="6"/>
        <v>0</v>
      </c>
      <c r="I112" s="529">
        <f t="shared" si="7"/>
        <v>0</v>
      </c>
    </row>
    <row r="113" spans="1:10">
      <c r="A113" s="527">
        <f t="shared" si="4"/>
        <v>84</v>
      </c>
      <c r="B113" s="535" t="s">
        <v>660</v>
      </c>
      <c r="C113" s="534">
        <v>2023</v>
      </c>
      <c r="D113" s="393">
        <v>0</v>
      </c>
      <c r="E113" s="529">
        <f t="shared" si="5"/>
        <v>0</v>
      </c>
      <c r="F113" s="533">
        <v>1</v>
      </c>
      <c r="G113" s="533">
        <v>366</v>
      </c>
      <c r="H113" s="529">
        <f t="shared" si="6"/>
        <v>0</v>
      </c>
      <c r="I113" s="532">
        <f t="shared" si="7"/>
        <v>0</v>
      </c>
    </row>
    <row r="114" spans="1:10" ht="15.75" thickBot="1">
      <c r="A114" s="527">
        <f t="shared" si="4"/>
        <v>85</v>
      </c>
      <c r="B114" s="531" t="s">
        <v>659</v>
      </c>
      <c r="C114" s="531"/>
      <c r="D114" s="528">
        <f>SUM(D101:D113)</f>
        <v>0</v>
      </c>
      <c r="E114" s="530"/>
      <c r="F114" s="530"/>
      <c r="G114" s="530"/>
      <c r="H114" s="530"/>
      <c r="I114" s="529"/>
    </row>
    <row r="115" spans="1:10" s="524" customFormat="1" ht="12.75" customHeight="1" thickTop="1">
      <c r="A115" s="527"/>
      <c r="B115" s="525"/>
      <c r="C115" s="525"/>
      <c r="D115" s="525"/>
      <c r="G115" s="526"/>
      <c r="H115" s="525"/>
    </row>
    <row r="116" spans="1:10" s="524" customFormat="1" ht="12.75" customHeight="1">
      <c r="A116" s="527"/>
      <c r="B116" s="525"/>
      <c r="C116" s="525"/>
      <c r="D116" s="525"/>
      <c r="G116" s="526"/>
      <c r="H116" s="525"/>
    </row>
    <row r="117" spans="1:10">
      <c r="J117" s="701"/>
    </row>
    <row r="118" spans="1:10" ht="93.75" customHeight="1">
      <c r="A118" s="523">
        <f>A114+1</f>
        <v>86</v>
      </c>
      <c r="B118" s="760" t="s">
        <v>791</v>
      </c>
      <c r="C118" s="760"/>
      <c r="D118" s="760"/>
      <c r="E118" s="760"/>
      <c r="F118" s="760"/>
      <c r="G118" s="760"/>
      <c r="H118" s="760"/>
      <c r="I118" s="760"/>
      <c r="J118" s="760"/>
    </row>
    <row r="120" spans="1:10" ht="78" customHeight="1">
      <c r="A120" s="522">
        <f>A118+1</f>
        <v>87</v>
      </c>
      <c r="B120" s="760" t="s">
        <v>790</v>
      </c>
      <c r="C120" s="760"/>
      <c r="D120" s="760"/>
      <c r="E120" s="760"/>
      <c r="F120" s="760"/>
      <c r="G120" s="760"/>
      <c r="H120" s="760"/>
      <c r="I120" s="760"/>
      <c r="J120" s="760"/>
    </row>
    <row r="122" spans="1:10" ht="60" customHeight="1">
      <c r="A122" s="522">
        <f>A120+1</f>
        <v>88</v>
      </c>
      <c r="B122" s="760" t="s">
        <v>789</v>
      </c>
      <c r="C122" s="760"/>
      <c r="D122" s="760"/>
      <c r="E122" s="760"/>
      <c r="F122" s="760"/>
      <c r="G122" s="760"/>
      <c r="H122" s="760"/>
      <c r="I122" s="760"/>
      <c r="J122" s="760"/>
    </row>
    <row r="124" spans="1:10" ht="79.5" customHeight="1">
      <c r="A124" s="522">
        <f>A122+1</f>
        <v>89</v>
      </c>
      <c r="B124" s="760" t="s">
        <v>788</v>
      </c>
      <c r="C124" s="760"/>
      <c r="D124" s="760"/>
      <c r="E124" s="760"/>
      <c r="F124" s="760"/>
      <c r="G124" s="760"/>
      <c r="H124" s="760"/>
      <c r="I124" s="760"/>
      <c r="J124" s="760"/>
    </row>
    <row r="126" spans="1:10" ht="51" customHeight="1">
      <c r="A126" s="522">
        <f>A124+1</f>
        <v>90</v>
      </c>
      <c r="B126" s="760" t="s">
        <v>787</v>
      </c>
      <c r="C126" s="760"/>
      <c r="D126" s="760"/>
      <c r="E126" s="760"/>
      <c r="F126" s="760"/>
      <c r="G126" s="760"/>
      <c r="H126" s="760"/>
      <c r="I126" s="760"/>
      <c r="J126" s="760"/>
    </row>
  </sheetData>
  <mergeCells count="13">
    <mergeCell ref="G16:G17"/>
    <mergeCell ref="B120:J120"/>
    <mergeCell ref="B122:J122"/>
    <mergeCell ref="A2:J2"/>
    <mergeCell ref="A3:J3"/>
    <mergeCell ref="B11:J11"/>
    <mergeCell ref="B13:J13"/>
    <mergeCell ref="B124:J124"/>
    <mergeCell ref="B126:J126"/>
    <mergeCell ref="B36:J36"/>
    <mergeCell ref="G57:G58"/>
    <mergeCell ref="G77:G78"/>
    <mergeCell ref="B118:J118"/>
  </mergeCells>
  <pageMargins left="0.7" right="0.7" top="0.75" bottom="0.75" header="0.3" footer="0.3"/>
  <pageSetup scale="46" fitToWidth="3" fitToHeight="4" orientation="portrait" r:id="rId1"/>
  <rowBreaks count="1" manualBreakCount="1">
    <brk id="75" max="9"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Revision Notes</vt:lpstr>
      <vt:lpstr>Nonlevelized-IOU</vt:lpstr>
      <vt:lpstr>Attachment GG</vt:lpstr>
      <vt:lpstr>Att 1 - Depreciation</vt:lpstr>
      <vt:lpstr>Att 2 Excess Deficient Summary</vt:lpstr>
      <vt:lpstr>Att 2.1 Averaging &amp; Proration</vt:lpstr>
      <vt:lpstr>Att 2.2 Excess Deficient ADIT</vt:lpstr>
      <vt:lpstr>WP1 - Cost Support</vt:lpstr>
      <vt:lpstr>WP2 - ADIT</vt:lpstr>
      <vt:lpstr>WP3 - Perm Tax Diff</vt:lpstr>
      <vt:lpstr>WP4 - Tax Rates</vt:lpstr>
      <vt:lpstr>WP5 - WACC</vt:lpstr>
      <vt:lpstr>WP6 - Capital Structure</vt:lpstr>
      <vt:lpstr>WP7 - True-Up Adjustment</vt:lpstr>
      <vt:lpstr>WP8 - True-Up Interest Rate</vt:lpstr>
      <vt:lpstr>'Att 1 - Depreciation'!Print_Area</vt:lpstr>
      <vt:lpstr>'Att 2 Excess Deficient Summary'!Print_Area</vt:lpstr>
      <vt:lpstr>'Attachment GG'!Print_Area</vt:lpstr>
      <vt:lpstr>'Nonlevelized-IOU'!Print_Area</vt:lpstr>
      <vt:lpstr>'WP1 - Cost Support'!Print_Area</vt:lpstr>
      <vt:lpstr>'WP2 - ADIT'!Print_Area</vt:lpstr>
      <vt:lpstr>'WP4 - Tax Rates'!Print_Area</vt:lpstr>
      <vt:lpstr>'WP5 - WACC'!Print_Area</vt:lpstr>
      <vt:lpstr>'WP6 - Capital Structure'!Print_Area</vt:lpstr>
      <vt:lpstr>'WP7 - True-Up Adjustment'!Print_Area</vt:lpstr>
      <vt:lpstr>'WP8 - True-Up Interest Rate'!Print_Area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 User</dc:creator>
  <cp:lastModifiedBy>Eric Arzola</cp:lastModifiedBy>
  <cp:lastPrinted>2022-09-28T20:58:30Z</cp:lastPrinted>
  <dcterms:created xsi:type="dcterms:W3CDTF">2008-03-20T17:17:47Z</dcterms:created>
  <dcterms:modified xsi:type="dcterms:W3CDTF">2022-11-30T18:44:22Z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es" linkTarget="Prop_Taxes">
    <vt:r8>0</vt:r8>
  </property>
</Properties>
</file>